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codeName="{5022B3EB-BCE5-7840-4BB8-8062D341818C}"/>
  <workbookPr updateLinks="never" codeName="ThisWorkbook" defaultThemeVersion="124226"/>
  <mc:AlternateContent xmlns:mc="http://schemas.openxmlformats.org/markup-compatibility/2006">
    <mc:Choice Requires="x15">
      <x15ac:absPath xmlns:x15ac="http://schemas.microsoft.com/office/spreadsheetml/2010/11/ac" url="C:\Users\sgarvizu\Desktop\Normas y Procedimientos\Manuales\Manual de Operaciones\3. Servicio al Cliente\3.2.1. Requisitos para abrir cuenta\Anexos\Formulario PN\Requerimiento (V33)\Publicación\"/>
    </mc:Choice>
  </mc:AlternateContent>
  <xr:revisionPtr revIDLastSave="0" documentId="13_ncr:1_{06A75E77-A47A-4489-90B7-9A3D923A8A2A}" xr6:coauthVersionLast="47" xr6:coauthVersionMax="47" xr10:uidLastSave="{00000000-0000-0000-0000-000000000000}"/>
  <bookViews>
    <workbookView xWindow="-120" yWindow="-120" windowWidth="20730" windowHeight="11160" tabRatio="831" xr2:uid="{00000000-000D-0000-FFFF-FFFF00000000}"/>
  </bookViews>
  <sheets>
    <sheet name="INSTRUCCIONES" sheetId="28" r:id="rId1"/>
    <sheet name="AUX" sheetId="41" state="hidden" r:id="rId2"/>
    <sheet name="Form. Apertura Caja Ahorro PN" sheetId="29" r:id="rId3"/>
    <sheet name="Doc entregados al cliente" sheetId="32" state="hidden" r:id="rId4"/>
    <sheet name="Doc entregados al cliente Web" sheetId="50" state="hidden" r:id="rId5"/>
    <sheet name="Form.PEP" sheetId="51" state="hidden" r:id="rId6"/>
    <sheet name="Titular 2 o firmante BJunior" sheetId="30" state="hidden" r:id="rId7"/>
    <sheet name="Form.PEP_Titular2" sheetId="53" state="hidden" r:id="rId8"/>
    <sheet name="Titular 3 o firmante BJunior" sheetId="38" state="hidden" r:id="rId9"/>
    <sheet name="Form.PEP_Titular3" sheetId="55" state="hidden" r:id="rId10"/>
    <sheet name="Titular 4 y demás cotitulares" sheetId="40" state="hidden" r:id="rId11"/>
    <sheet name="Form.PEP_Titular4" sheetId="57" state="hidden" r:id="rId12"/>
    <sheet name="Titular 5 y demás cotitulares" sheetId="42" state="hidden" r:id="rId13"/>
    <sheet name="Form.PEP_Titular5" sheetId="59" state="hidden" r:id="rId14"/>
    <sheet name="Titular 6 y demás cotitulares" sheetId="43" state="hidden" r:id="rId15"/>
    <sheet name="Form.PEP_Titular6" sheetId="61" state="hidden" r:id="rId16"/>
  </sheets>
  <functionGroups builtInGroupCount="19"/>
  <definedNames>
    <definedName name="Adicional">AUX!$F$22:$F$27</definedName>
    <definedName name="_xlnm.Print_Area" localSheetId="3">'Doc entregados al cliente'!$A$1:$U$48</definedName>
    <definedName name="_xlnm.Print_Area" localSheetId="4">'Doc entregados al cliente Web'!$A$1:$U$42</definedName>
    <definedName name="_xlnm.Print_Area" localSheetId="2">'Form. Apertura Caja Ahorro PN'!$A$1:$U$137</definedName>
    <definedName name="_xlnm.Print_Area" localSheetId="5">Form.PEP!$B$1:$M$49</definedName>
    <definedName name="_xlnm.Print_Area" localSheetId="7">Form.PEP_Titular2!$B$1:$M$49</definedName>
    <definedName name="_xlnm.Print_Area" localSheetId="9">Form.PEP_Titular3!$B$1:$M$49</definedName>
    <definedName name="_xlnm.Print_Area" localSheetId="11">Form.PEP_Titular4!$B$1:$M$49</definedName>
    <definedName name="_xlnm.Print_Area" localSheetId="13">Form.PEP_Titular5!$B$1:$M$49</definedName>
    <definedName name="_xlnm.Print_Area" localSheetId="15">Form.PEP_Titular6!$B$1:$M$49</definedName>
    <definedName name="_xlnm.Print_Area" localSheetId="0">INSTRUCCIONES!$A$1:$U$105</definedName>
    <definedName name="_xlnm.Print_Area" localSheetId="12">'Titular 5 y demás cotitulares'!$A$1:$U$32</definedName>
    <definedName name="_xlnm.Print_Area" localSheetId="14">'Titular 6 y demás cotitulares'!$A$1:$U$32</definedName>
    <definedName name="Nueva">AUX!$F$22:$F$25</definedName>
    <definedName name="OLE_LINK1" localSheetId="5">Form.PEP!#REF!</definedName>
    <definedName name="OLE_LINK1" localSheetId="7">Form.PEP_Titular2!#REF!</definedName>
    <definedName name="OLE_LINK1" localSheetId="9">Form.PEP_Titular3!#REF!</definedName>
    <definedName name="OLE_LINK1" localSheetId="11">Form.PEP_Titular4!#REF!</definedName>
    <definedName name="OLE_LINK1" localSheetId="13">Form.PEP_Titular5!#REF!</definedName>
    <definedName name="OLE_LINK1" localSheetId="15">Form.PEP_Titular6!#REF!</definedName>
    <definedName name="Z_CB83FB30_7FD5_4246_8B00_5B26B2B206F0_.wvu.PrintArea" localSheetId="3" hidden="1">'Doc entregados al cliente'!$A$1:$U$48</definedName>
    <definedName name="Z_CB83FB30_7FD5_4246_8B00_5B26B2B206F0_.wvu.PrintArea" localSheetId="4" hidden="1">'Doc entregados al cliente Web'!$A$1:$U$42</definedName>
    <definedName name="Z_CB83FB30_7FD5_4246_8B00_5B26B2B206F0_.wvu.PrintArea" localSheetId="2" hidden="1">'Form. Apertura Caja Ahorro PN'!$A$1:$U$133</definedName>
    <definedName name="Z_CB83FB30_7FD5_4246_8B00_5B26B2B206F0_.wvu.PrintArea" localSheetId="0" hidden="1">INSTRUCCIONES!$A$1:$V$57</definedName>
  </definedNames>
  <calcPr calcId="191029"/>
  <customWorkbookViews>
    <customWorkbookView name="1" guid="{CB83FB30-7FD5-4246-8B00-5B26B2B206F0}" includeHiddenRowCol="0" maximized="1" xWindow="-9" yWindow="-9" windowWidth="1618" windowHeight="870" tabRatio="865"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 i="28" l="1"/>
  <c r="Q79" i="29" l="1"/>
  <c r="A28" i="29"/>
  <c r="A27" i="29"/>
  <c r="O81" i="29"/>
  <c r="L81" i="29"/>
  <c r="L80" i="29"/>
  <c r="L79" i="29"/>
  <c r="B88" i="29" s="1"/>
  <c r="I80" i="29"/>
  <c r="K72" i="29"/>
  <c r="I72" i="29"/>
  <c r="A19" i="28" l="1"/>
  <c r="B8" i="41" l="1"/>
  <c r="A37" i="29" l="1"/>
  <c r="A34" i="29"/>
  <c r="H36" i="29" l="1"/>
  <c r="M42" i="32" l="1"/>
  <c r="C42" i="32"/>
  <c r="K10" i="32"/>
  <c r="L57" i="29" l="1"/>
  <c r="M10" i="32" s="1"/>
  <c r="L73" i="29"/>
  <c r="P22" i="32"/>
  <c r="K22" i="32"/>
  <c r="I22" i="32"/>
  <c r="A22" i="32"/>
  <c r="K20" i="32"/>
  <c r="A70" i="29"/>
  <c r="P73" i="29"/>
  <c r="K73" i="29"/>
  <c r="I73" i="29"/>
  <c r="A73" i="29"/>
  <c r="P20" i="32"/>
  <c r="A45" i="32" l="1"/>
  <c r="A32" i="32"/>
  <c r="P72" i="29" l="1"/>
  <c r="J44" i="61"/>
  <c r="J40" i="61"/>
  <c r="J44" i="59"/>
  <c r="J40" i="59"/>
  <c r="J44" i="57"/>
  <c r="J40" i="57"/>
  <c r="J44" i="55"/>
  <c r="J40" i="55"/>
  <c r="J44" i="53"/>
  <c r="J40" i="53"/>
  <c r="J40" i="51"/>
  <c r="J44" i="51"/>
  <c r="A46" i="32"/>
  <c r="A25" i="32"/>
  <c r="Q72" i="29"/>
  <c r="L86" i="29"/>
  <c r="L41" i="32" s="1"/>
  <c r="Q24" i="50" l="1"/>
  <c r="Q22" i="32"/>
  <c r="Q73" i="29" l="1"/>
  <c r="M36" i="50" l="1"/>
  <c r="M39" i="32"/>
  <c r="M85" i="29"/>
  <c r="L61" i="29" l="1"/>
  <c r="L59" i="29"/>
  <c r="I61" i="29"/>
  <c r="I59" i="29"/>
  <c r="Q20" i="50"/>
  <c r="M20" i="50"/>
  <c r="Q20" i="32"/>
  <c r="M20" i="32"/>
  <c r="L72" i="29"/>
  <c r="A17" i="50" l="1"/>
  <c r="A17" i="32"/>
  <c r="Q14" i="32"/>
  <c r="L39" i="32" l="1"/>
  <c r="L85" i="29"/>
  <c r="I71" i="29" l="1"/>
  <c r="I18" i="32" l="1"/>
  <c r="I24" i="50" l="1"/>
  <c r="I18" i="50"/>
  <c r="B97" i="29" l="1"/>
  <c r="A24" i="29" l="1"/>
  <c r="A29" i="50" l="1"/>
  <c r="A28" i="50"/>
  <c r="A27" i="50"/>
  <c r="I77" i="29"/>
  <c r="I76" i="29"/>
  <c r="B87" i="29" s="1"/>
  <c r="B42" i="32" s="1"/>
  <c r="Q61" i="29"/>
  <c r="L87" i="29" l="1"/>
  <c r="L42" i="32" s="1"/>
  <c r="D38" i="50" l="1"/>
  <c r="B34" i="50"/>
  <c r="Q14" i="50"/>
  <c r="M14" i="50"/>
  <c r="I14" i="50"/>
  <c r="L36" i="50" s="1"/>
  <c r="I10" i="50"/>
  <c r="L34" i="50" s="1"/>
  <c r="O8" i="50"/>
  <c r="M8" i="50"/>
  <c r="I8" i="50"/>
  <c r="N4" i="50"/>
  <c r="I4" i="50"/>
  <c r="I3" i="50"/>
  <c r="B32" i="50" s="1"/>
  <c r="M38" i="50"/>
  <c r="S2" i="50"/>
  <c r="P116" i="29" l="1"/>
  <c r="J116" i="29"/>
  <c r="B116" i="29"/>
  <c r="P104" i="29"/>
  <c r="J104" i="29"/>
  <c r="L5" i="43" l="1"/>
  <c r="F5" i="43"/>
  <c r="F4" i="43"/>
  <c r="L5" i="42"/>
  <c r="F5" i="42"/>
  <c r="F4" i="42"/>
  <c r="L5" i="40"/>
  <c r="F5" i="40"/>
  <c r="F4" i="40"/>
  <c r="L5" i="38"/>
  <c r="F5" i="38"/>
  <c r="F4" i="38"/>
  <c r="L5" i="30"/>
  <c r="F5" i="30"/>
  <c r="F4" i="30"/>
  <c r="H29" i="30" l="1"/>
  <c r="H29" i="43"/>
  <c r="H29" i="42"/>
  <c r="H29" i="40"/>
  <c r="H29" i="38"/>
  <c r="H30" i="30"/>
  <c r="P115" i="29"/>
  <c r="J115" i="29"/>
  <c r="B115" i="29"/>
  <c r="P103" i="29"/>
  <c r="J103" i="29"/>
  <c r="D43" i="32" l="1"/>
  <c r="M14" i="32"/>
  <c r="I14" i="32"/>
  <c r="I10" i="32"/>
  <c r="O8" i="32"/>
  <c r="M8" i="32"/>
  <c r="I8" i="32"/>
  <c r="I4" i="32"/>
  <c r="N4" i="32"/>
  <c r="I3" i="32"/>
  <c r="M4" i="29" l="1"/>
  <c r="Q86" i="29"/>
  <c r="I55" i="29"/>
  <c r="A50" i="29"/>
  <c r="A51" i="29"/>
  <c r="E94" i="29" l="1"/>
  <c r="Q67" i="29"/>
  <c r="L67" i="29"/>
  <c r="I67" i="29"/>
  <c r="I63" i="29"/>
  <c r="I57" i="29"/>
  <c r="L84" i="29" s="1"/>
  <c r="O55" i="29"/>
  <c r="L55" i="29"/>
  <c r="I46" i="29"/>
  <c r="I44" i="29"/>
  <c r="I43" i="29"/>
  <c r="I42" i="29"/>
  <c r="Q9" i="29"/>
  <c r="F9" i="29"/>
  <c r="F15" i="29"/>
  <c r="B6" i="41" l="1"/>
  <c r="A1" i="41"/>
  <c r="B22" i="41" l="1"/>
  <c r="B16" i="41"/>
  <c r="B12" i="41"/>
  <c r="B11" i="41"/>
  <c r="B10" i="41"/>
  <c r="B17" i="41"/>
  <c r="B25" i="41"/>
  <c r="B38" i="41"/>
  <c r="B35" i="41"/>
  <c r="B37" i="41"/>
  <c r="B29" i="41"/>
  <c r="Y17" i="28" s="1"/>
  <c r="B20" i="41"/>
  <c r="B7" i="41"/>
  <c r="Y21" i="28" s="1"/>
  <c r="B14" i="41"/>
  <c r="M60" i="28" s="1"/>
  <c r="B19" i="41"/>
  <c r="B9" i="41"/>
  <c r="B15" i="41"/>
  <c r="Q60" i="28" s="1"/>
  <c r="B13" i="41"/>
  <c r="B42" i="41"/>
  <c r="F6" i="29"/>
  <c r="B36" i="41"/>
  <c r="B21" i="41"/>
  <c r="I73" i="28" s="1"/>
  <c r="I79" i="29" s="1"/>
  <c r="B44" i="41"/>
  <c r="B43" i="41"/>
  <c r="B26" i="41"/>
  <c r="B39" i="41"/>
  <c r="B4" i="41"/>
  <c r="B5" i="41"/>
  <c r="Y16" i="28" s="1"/>
  <c r="B28" i="41"/>
  <c r="B3" i="41"/>
  <c r="L10" i="29" l="1"/>
  <c r="A10" i="29"/>
  <c r="J10" i="29" s="1"/>
  <c r="M24" i="50"/>
  <c r="M22" i="32"/>
  <c r="Q71" i="29"/>
  <c r="Q18" i="32" s="1"/>
  <c r="F11" i="29"/>
  <c r="L71" i="29"/>
  <c r="M18" i="32" s="1"/>
  <c r="Y31" i="28"/>
  <c r="U16" i="28" s="1"/>
  <c r="H33" i="29" s="1"/>
  <c r="Q8" i="50"/>
  <c r="F8" i="29"/>
  <c r="Q49" i="28"/>
  <c r="N3" i="50" s="1"/>
  <c r="Q8" i="32"/>
  <c r="Q55" i="29"/>
  <c r="Y23" i="28"/>
  <c r="Y24" i="28"/>
  <c r="N8" i="29"/>
  <c r="A30" i="32"/>
  <c r="A29" i="32"/>
  <c r="A27" i="32"/>
  <c r="M18" i="50" l="1"/>
  <c r="Q18" i="50"/>
  <c r="O5" i="43"/>
  <c r="O5" i="40"/>
  <c r="O5" i="30"/>
  <c r="O5" i="42"/>
  <c r="O5" i="38"/>
  <c r="N3" i="32"/>
  <c r="I45" i="29"/>
  <c r="S3" i="43"/>
  <c r="S3" i="42"/>
  <c r="S3" i="40"/>
  <c r="S3" i="38"/>
  <c r="S3" i="30"/>
  <c r="S2" i="32"/>
  <c r="R2" i="29"/>
  <c r="F7" i="29" l="1"/>
  <c r="H30" i="43" l="1"/>
  <c r="H28" i="43"/>
  <c r="H30" i="42"/>
  <c r="H28" i="42"/>
  <c r="H28" i="40"/>
  <c r="H30" i="40"/>
  <c r="H28" i="38"/>
  <c r="H30" i="38"/>
  <c r="P94" i="29" l="1"/>
  <c r="L2" i="29" l="1"/>
  <c r="M2" i="50" s="1"/>
  <c r="B18" i="41"/>
  <c r="A28" i="32" l="1"/>
  <c r="M3" i="30"/>
  <c r="M3" i="43"/>
  <c r="M3" i="40"/>
  <c r="M3" i="38"/>
  <c r="M3" i="42"/>
  <c r="M2" i="32"/>
  <c r="F4" i="29"/>
  <c r="B40" i="41"/>
  <c r="F12" i="29" s="1"/>
  <c r="B27" i="41"/>
  <c r="F10" i="29"/>
  <c r="K5" i="53" l="1"/>
  <c r="K5" i="59"/>
  <c r="K5" i="55"/>
  <c r="K5" i="61"/>
  <c r="K5" i="51"/>
  <c r="K5" i="57"/>
  <c r="B104" i="29"/>
  <c r="A48" i="29"/>
  <c r="F3" i="29"/>
  <c r="A31" i="32"/>
  <c r="I40" i="29" l="1"/>
  <c r="H31" i="30" l="1"/>
  <c r="I39" i="29" l="1"/>
  <c r="P5" i="29"/>
  <c r="K5" i="29"/>
  <c r="F14" i="29"/>
  <c r="F5" i="29"/>
  <c r="AB14" i="29" l="1"/>
  <c r="M43" i="32" l="1"/>
  <c r="L37" i="32"/>
  <c r="B39" i="32"/>
  <c r="L83" i="29"/>
  <c r="B84" i="29"/>
  <c r="R31" i="29"/>
  <c r="R30" i="29"/>
  <c r="L35" i="32" l="1"/>
  <c r="L32" i="50"/>
  <c r="B103" i="29"/>
  <c r="B35" i="32"/>
  <c r="B83" i="29"/>
  <c r="B85" i="29"/>
  <c r="B37"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Jasiel Jimena Sanjines Calatayud</author>
    <author>Silca Garvizu</author>
  </authors>
  <commentList>
    <comment ref="A16" authorId="0" shapeId="0" xr:uid="{00000000-0006-0000-0000-000002000000}">
      <text>
        <r>
          <rPr>
            <b/>
            <sz val="9"/>
            <color indexed="81"/>
            <rFont val="Tahoma"/>
            <family val="2"/>
          </rPr>
          <t>En caso de Empresa unipersonal completar con la informacion del propietario.</t>
        </r>
      </text>
    </comment>
    <comment ref="A37" authorId="1" shapeId="0" xr:uid="{00000000-0006-0000-0000-000004000000}">
      <text>
        <r>
          <rPr>
            <sz val="9"/>
            <color indexed="81"/>
            <rFont val="Tahoma"/>
            <family val="2"/>
          </rPr>
          <t xml:space="preserve">SI LUEGO DE LA REVISIÓN SE IDENTIFICA QUE EL NIT REGIMEN GENERAL DEL CLIENTE REGISTRA COMO ACTIVIDAD PRINCIPAL O ACTIVIDADES SECUNDARIAS, LA “COLOCACIÓN DE CAPITALES NO MAYORES A 3 AÑOS (INTERESES, RENDIMIENTOS, ETC.)”,  DEJAR ESTE ESPACIO EN BLANCO; CASO CONTRARIO SELECCIONAR UNA DE LAS OPCIONES DEPENDIENDO DE LA RESPUESTA DEL CLIENTE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Jasiel Jimena Sanjines Calatayud</author>
    <author>Denisse Viviana Carvallo Almanza</author>
  </authors>
  <commentList>
    <comment ref="A29" authorId="0" shapeId="0" xr:uid="{00000000-0006-0000-0200-000001000000}">
      <text>
        <r>
          <rPr>
            <b/>
            <sz val="9"/>
            <color indexed="81"/>
            <rFont val="Tahoma"/>
            <family val="2"/>
          </rPr>
          <t>En caso de empresa unipersonal completar con la información del propietario.</t>
        </r>
      </text>
    </comment>
    <comment ref="A32" authorId="1" shapeId="0" xr:uid="{00000000-0006-0000-0200-000002000000}">
      <text>
        <r>
          <rPr>
            <b/>
            <sz val="9"/>
            <color indexed="81"/>
            <rFont val="Tahoma"/>
            <family val="2"/>
          </rPr>
          <t>En caso de empresa unipersonal completar con la información del propietario.</t>
        </r>
      </text>
    </comment>
    <comment ref="A35" authorId="1" shapeId="0" xr:uid="{30F48707-C816-4816-B82F-92846E730F4F}">
      <text>
        <r>
          <rPr>
            <b/>
            <sz val="9"/>
            <color indexed="81"/>
            <rFont val="Tahoma"/>
            <family val="2"/>
          </rPr>
          <t>En caso de empresa unipersonal completar con la información del propietario.</t>
        </r>
      </text>
    </comment>
  </commentList>
</comments>
</file>

<file path=xl/sharedStrings.xml><?xml version="1.0" encoding="utf-8"?>
<sst xmlns="http://schemas.openxmlformats.org/spreadsheetml/2006/main" count="947" uniqueCount="440">
  <si>
    <t>CAJA DE AHORRO</t>
  </si>
  <si>
    <t>SI</t>
  </si>
  <si>
    <t>NO</t>
  </si>
  <si>
    <t>Firma Solicitante (Titular)</t>
  </si>
  <si>
    <t>CUENTA CORRIENTE</t>
  </si>
  <si>
    <t>SERVICIOS ADICIONALES</t>
  </si>
  <si>
    <t>CARACTERÍSTICAS DE LA CUENTA</t>
  </si>
  <si>
    <t>BISA JUNIOR</t>
  </si>
  <si>
    <t xml:space="preserve">Lugar: </t>
  </si>
  <si>
    <t xml:space="preserve">Fecha: </t>
  </si>
  <si>
    <t xml:space="preserve">Nombre completo: </t>
  </si>
  <si>
    <t xml:space="preserve">FIRMA DE VERIFICACIÓN (USO EXCLUSIVO DEL BANCO): </t>
  </si>
  <si>
    <t>UNIPERSONAL</t>
  </si>
  <si>
    <t>INDISTINTA</t>
  </si>
  <si>
    <t>CONJUNTA</t>
  </si>
  <si>
    <t>BOLIVIANOS</t>
  </si>
  <si>
    <t>EUROS</t>
  </si>
  <si>
    <t>(*) De la cuenta primaria se debitará las compras en puntos POS y  en retiros en Cajeros Automáticos de otros Bancos</t>
  </si>
  <si>
    <t>AUTORIZACIONES</t>
  </si>
  <si>
    <t xml:space="preserve">DOCUMENTOS ENTREGADOS </t>
  </si>
  <si>
    <t>NUEVA</t>
  </si>
  <si>
    <t>ADICIONAL</t>
  </si>
  <si>
    <t>INCLUSIÓN</t>
  </si>
  <si>
    <t>RECHAZO</t>
  </si>
  <si>
    <t>ACEPTA</t>
  </si>
  <si>
    <t>RECHAZA</t>
  </si>
  <si>
    <t xml:space="preserve">Tarjeta de coordenadas </t>
  </si>
  <si>
    <t>2.</t>
  </si>
  <si>
    <t>3.</t>
  </si>
  <si>
    <t>4.</t>
  </si>
  <si>
    <t xml:space="preserve">DILIGENCIA ADICIONAL: (Para Bisa Junior, dejar en blanco estos espacios) </t>
  </si>
  <si>
    <t xml:space="preserve">Mi NIT corresponde a Régimen General </t>
  </si>
  <si>
    <t xml:space="preserve">SOLO SI EL CLIENTE PERSONA NATURAL TIENE NIT COMPLETAR LA SIGUIENTE INFORMACIÓN: </t>
  </si>
  <si>
    <t>Complete manualmente  los siguientes datos del cliente:</t>
  </si>
  <si>
    <t>8.</t>
  </si>
  <si>
    <t>9.</t>
  </si>
  <si>
    <t>• TIPO DE CUENTA:</t>
  </si>
  <si>
    <t>• ADMINISTRACIÓN DE LA CUENTA:</t>
  </si>
  <si>
    <t>• MONEDA:</t>
  </si>
  <si>
    <t>• No DE CUENTA:</t>
  </si>
  <si>
    <t>DOCUMENTOS ENTREGADOS AL CLIENTE:</t>
  </si>
  <si>
    <t>Contrato caja de ahorros o cuenta corriente.</t>
  </si>
  <si>
    <t>El (La) (Los) cliente(s) financiero(s) declaro(amos) haber recibido satisfactoriamente la documentación señalada (marcada) anteriormente.</t>
  </si>
  <si>
    <t>Firma y sello del Responsable de Sector:</t>
  </si>
  <si>
    <t xml:space="preserve">Confirmo haber realizado la verificación de datos de la apertura de esta cuenta. </t>
  </si>
  <si>
    <t>DATOS DEL CLIENTE:</t>
  </si>
  <si>
    <t>DILIGENCIA ADICIONAL: (Para BISA JUNIOR completar esta sección con información del padre, madre o tutor).</t>
  </si>
  <si>
    <t>CARACTERÍSTICAS DE LA CUENTA:</t>
  </si>
  <si>
    <t>Certificado Seguro de protección de tarjeta de débito.</t>
  </si>
  <si>
    <t>Reglamento interno para cuentas de caja de ahorro del Banco Bisa S.A.</t>
  </si>
  <si>
    <t>UTILIZAR EN CASO DE COTITULARES O FIRMANTES (PADRE, MADRE O TUTOR) PARA CUENTAS BISA JUNIOR.</t>
  </si>
  <si>
    <t>Tarjeta de coordenadas / Token No:</t>
  </si>
  <si>
    <t xml:space="preserve">Doc. Identidad y extensión: </t>
  </si>
  <si>
    <t xml:space="preserve">• Doc. Identidad y extensión: </t>
  </si>
  <si>
    <t>Reglamento Interno de Caja de Ahorro, disponible en el punto " REGLAMENTO INTERNO DE  CUENTAS DE CAJA DE AHORRO DEL BANCO BISA S.A."del Manual de Operaciones. (Pulse aquí para verlo e imprimirlo).</t>
  </si>
  <si>
    <t>Reglamento del Cheque y Cartilla de uso,  disponible en el  punto "ENTREGA DE CHEQUERAS" del Manual de Operaciones. (Pulse aquí para verlo e imprimirlo).</t>
  </si>
  <si>
    <t xml:space="preserve">DILIGENCIA ADICIONAL: 
(Para BISA JUNIOR dejar estos espacios en BLANCO y completar las hojas de excel "Titular  2-Firmante BJ" y/o "Titular 3-Firmante BJ" para padre y/o madre o tutor). </t>
  </si>
  <si>
    <t>• ¿Es portador de tarjeta verde, pasaporte norteamericano, nacido o hijo de ciudadano de los Estados Unidos de Norteamérica?</t>
  </si>
  <si>
    <t>• ¿Ha permanecido más de 180 días en un año o promedio de 120 días al año durante los últimos 3 años en los Estados Unidos de Norteamérica?</t>
  </si>
  <si>
    <t>Para CUENTAS COLECTIVAS (indistinta o conjunta) se debe registrar la siguiente información de los cotitulares y completar además la información de los anexos "Titular 2-Firmante BJ" y/o "Titular 3-Firmante BJ", según corresponda. 
Para BISA JUNIOR se debe registrar la información del padre y/o madre o tutor del menor en las pestañas "Titular 2 - Firmante BJunior" y/o "Titular 3 - Firmante BJunior".</t>
  </si>
  <si>
    <t xml:space="preserve">Firma y sello del Asistente responsable de la apertura de cuenta: </t>
  </si>
  <si>
    <t xml:space="preserve">En caso de rechazar el seguro de protección el cliente financiero declara conocer los riesgos y responsabilidades que esta negativa conlleva ante eventos no deseados. </t>
  </si>
  <si>
    <t>Finalmente arme la carpeta del cliente con los documentos señalados en el Manual de Operaciones, correspondiente al Procedimiento para abrir cuenta corriente o caja de ahorros.</t>
  </si>
  <si>
    <t>Reglamento interno para cuentas corrientes del Banco Bisa S.A. y Reglamento de Cheque y Cartilla de uso del cheque y sus medidas de seguridad.</t>
  </si>
  <si>
    <t>Firma Titular 2  o Firmante para Bisa Junior</t>
  </si>
  <si>
    <t>Firma Titular 3 o Firmante para Bisa Junior</t>
  </si>
  <si>
    <t>Firma Titular 4</t>
  </si>
  <si>
    <t>Firma Titular 5</t>
  </si>
  <si>
    <t>Firma Titular 6</t>
  </si>
  <si>
    <t>•  El (La) (Los) titular(es) o apoderado(s) y para el caso de Bisa Junior el padre, madre o tutor(es) y para el menor titular de la cuenta,  autoriza(mos) al Banco BISA S.A. a consultar en cualquier momento los datos en el Registro Único de Identificación administrado por el Servicio General de Identificación Personal (SEGIP) e instituciones y agencias de control y/o de supervisión así como de otras fuentes que estime necesarias.
• Sólo en caso de requerir un sobregiro en cuenta corriente, el cliente autoriza al Banco a realizar la consulta en la Central de Información Crediticia (CIC) de la Autoridad de Supervisión del Sistema Financiero (ASFI), al informe confidencial del Buro de Información (BI) que corresponda.
• Autorizo al Banco BISA S.A. y acepto que me envien información por cualquiera de los datos referenciados en esta cuenta.</t>
  </si>
  <si>
    <t xml:space="preserve">Firma Titular 2 o  Firmante para Bisa Junior </t>
  </si>
  <si>
    <t>País de Residencia</t>
  </si>
  <si>
    <t>• Actividad Económica u Ocupación Principal</t>
  </si>
  <si>
    <t>Reglamento Interno de Cuenta Corriente, disponible en el punto "CUENTAS CORRIENTES" del Manual de Operaciones. (Pulse aquí para verlo e imprimirlo).</t>
  </si>
  <si>
    <t>• MOTIVO DE LA APERTURA DE CUENTA:</t>
  </si>
  <si>
    <t>CBE</t>
  </si>
  <si>
    <t>CCB</t>
  </si>
  <si>
    <t>CCH</t>
  </si>
  <si>
    <t>CLP</t>
  </si>
  <si>
    <t>COR</t>
  </si>
  <si>
    <t>CPA</t>
  </si>
  <si>
    <t>CPO</t>
  </si>
  <si>
    <t>CSC</t>
  </si>
  <si>
    <t>CTJ</t>
  </si>
  <si>
    <t>CEE</t>
  </si>
  <si>
    <t>CEX</t>
  </si>
  <si>
    <t>PAS</t>
  </si>
  <si>
    <t>SI EL CLIENTE ES UNA EMPRESA UNIPERSONAL, completar de manera OBLIGATORIA lo siguiente:</t>
  </si>
  <si>
    <t>INFORMACIÓN ADICIONAL DEL ESPOSO(A), CÓNYUGE, CONCUBINO(A) o CONVIVIENTE:</t>
  </si>
  <si>
    <t>Nombre / Razón Social</t>
  </si>
  <si>
    <t>Documento de Identidad</t>
  </si>
  <si>
    <t>Estado Civil</t>
  </si>
  <si>
    <t>Nacionalidad</t>
  </si>
  <si>
    <t>Profesión u Ocupación</t>
  </si>
  <si>
    <t>Lugar de Trabajo</t>
  </si>
  <si>
    <t>Cargo</t>
  </si>
  <si>
    <t>Teléfono Fijo</t>
  </si>
  <si>
    <t>Correo electrónico</t>
  </si>
  <si>
    <t>Dirección Domicilio</t>
  </si>
  <si>
    <t>PEP</t>
  </si>
  <si>
    <t>Cargo:</t>
  </si>
  <si>
    <t>Teléfono Celular</t>
  </si>
  <si>
    <t>APERTURA PERSONA NATURAL</t>
  </si>
  <si>
    <t>APERTURA EMPRESA UNIPERSONAL</t>
  </si>
  <si>
    <t>No Aplica</t>
  </si>
  <si>
    <t>Cliente PEP</t>
  </si>
  <si>
    <t>País de Residencia:</t>
  </si>
  <si>
    <t>Lugar de Trabajo:</t>
  </si>
  <si>
    <t xml:space="preserve">Domicilio: </t>
  </si>
  <si>
    <t xml:space="preserve">Correo electrónico: </t>
  </si>
  <si>
    <t xml:space="preserve">Profesión/ocupación : </t>
  </si>
  <si>
    <t>Nacionalidad:</t>
  </si>
  <si>
    <t xml:space="preserve">Estado civil: </t>
  </si>
  <si>
    <t>Nombre Solicitante (Titular)/ Razón Social :</t>
  </si>
  <si>
    <t>Nivel de Ingreso o Ingreso Promedio Mensual</t>
  </si>
  <si>
    <t>Lugar</t>
  </si>
  <si>
    <t>NIT</t>
  </si>
  <si>
    <t>LA PAZ</t>
  </si>
  <si>
    <t>COCHABAMBA</t>
  </si>
  <si>
    <t>SANTA CRUZ</t>
  </si>
  <si>
    <t>TARIJA</t>
  </si>
  <si>
    <t xml:space="preserve">SUCRE </t>
  </si>
  <si>
    <t>ORURO</t>
  </si>
  <si>
    <t>POTOSI</t>
  </si>
  <si>
    <t xml:space="preserve">BENI </t>
  </si>
  <si>
    <t>PANDO</t>
  </si>
  <si>
    <t>EL ALTO</t>
  </si>
  <si>
    <t>Tipo de Persona</t>
  </si>
  <si>
    <t>Actividad Económica u Ocupación Principal</t>
  </si>
  <si>
    <t>Actividad Económica u Ocupación Principal:</t>
  </si>
  <si>
    <t>Preguntas</t>
  </si>
  <si>
    <t>DCR</t>
  </si>
  <si>
    <t>DCC</t>
  </si>
  <si>
    <t>DCO</t>
  </si>
  <si>
    <t>NIT PN</t>
  </si>
  <si>
    <t>Tipo de Cuenta</t>
  </si>
  <si>
    <t>Moneda</t>
  </si>
  <si>
    <t>DÓLARES ESTADOUNIDENSES</t>
  </si>
  <si>
    <t>Adm Cta</t>
  </si>
  <si>
    <t>Tarjeta de Débito</t>
  </si>
  <si>
    <t>Seguro</t>
  </si>
  <si>
    <t>e-BISA</t>
  </si>
  <si>
    <t>Banca por Celular</t>
  </si>
  <si>
    <t>CUENTA PRIMARIA</t>
  </si>
  <si>
    <t>CUENTA SECUNDARIA</t>
  </si>
  <si>
    <t>TIPO DE CUENTA:</t>
  </si>
  <si>
    <t>ADMINISTRACIÓN DE LA CUENTA</t>
  </si>
  <si>
    <t>No DE CUENTA:</t>
  </si>
  <si>
    <t>MONEDA:</t>
  </si>
  <si>
    <t>Número de Cuenta:</t>
  </si>
  <si>
    <t xml:space="preserve">Firma Titular 3 o  Firmante para Bisa Junior </t>
  </si>
  <si>
    <t xml:space="preserve">UTILIZAR EN CASO DE EXISTIR 5 COTITULARES  </t>
  </si>
  <si>
    <t xml:space="preserve">UTILIZAR EN CASO DE EXISTIR 4 COTITULARES  </t>
  </si>
  <si>
    <t xml:space="preserve">UTILIZAR EN CASO DE EXISTIR 6 COTITULARES  </t>
  </si>
  <si>
    <t>Número de Cuenta</t>
  </si>
  <si>
    <t>Agencia</t>
  </si>
  <si>
    <t>DATOS DE LA CUENTA Y DEL CLIENTE</t>
  </si>
  <si>
    <t>Declaro haber desempeñado funciones prominentes como director, subdirector, miembro de la junta o cargos similares dentro de una organización internacional.</t>
  </si>
  <si>
    <t>Declaro ser una persona cercana a una persona considerada PEP (conocida o realiza operaciones bancarias y/o comerciales por montos considerables de dinero en nombre de esta persona).</t>
  </si>
  <si>
    <t>Declaro ser socio comercial, socio de negocios o una Empresa (persona jurídica)  en la que una persona considerada PEP goza de una posición de control administrativo accionario o un interés económico.</t>
  </si>
  <si>
    <t>Realice la diligencia adicional al cliente y seleccione las respuestas en las listas desplegables (espacios amarillos). Si alguna respuesta fuera "SI" entregue al cliente el formulario adicional FATCA que corresponda, según lo establecido en el Manual de Operaciones.</t>
  </si>
  <si>
    <t xml:space="preserve">Realice la consulta de información adicional al cliente y en caso de identificarlo como persona PEP, seleccionar la opción que corresponda de la lista desplegable (espacio amarillo), previa consulta al consumidor financiero. Inmediatamente se mostrará el formulario PEP para que sea completado. </t>
  </si>
  <si>
    <t>Declaro ser o haber sido una figura prominente de algún partido político o ejecutivo de jerarquía de organizaciones que pertenezcan al Estado.</t>
  </si>
  <si>
    <t xml:space="preserve">Complete los datos del conyugue en caso de ser necesario, previa consulta con el cliente. </t>
  </si>
  <si>
    <t>5.</t>
  </si>
  <si>
    <t>INFORMACIÓN ADICIONAL DE LOS COTITULARES:</t>
  </si>
  <si>
    <t>6.</t>
  </si>
  <si>
    <t xml:space="preserve">APERTURA POR STI: </t>
  </si>
  <si>
    <t xml:space="preserve">Realice el proceso de apertura completo en el STI (con servicios adicionales). Ingrese por el Fiserv (AS400) y copie las pantallas en los espacios azul y amarillo del costado derecho del formulario. </t>
  </si>
  <si>
    <t xml:space="preserve">APERTURA POR FISERV (AS400): </t>
  </si>
  <si>
    <t xml:space="preserve">Realice el proceso de apertura completo (Sin servicios adicionales)  y copie las pantallas en los espacios azul y amarillo del costado derecho del formulario. </t>
  </si>
  <si>
    <t>7.</t>
  </si>
  <si>
    <t>Nombre del cónyuge, (si corresponde):</t>
  </si>
  <si>
    <t>Nombre Titular 2 o firmante Bisa Junior (según corresponda):</t>
  </si>
  <si>
    <t>Documento de identidad y extensión Titular 2 o firmante:</t>
  </si>
  <si>
    <t>Nombre Titular 3 o firmante Bisa Junior (según corresponda):</t>
  </si>
  <si>
    <t>Documento de identidad y extensión Titular 3 o firmante:</t>
  </si>
  <si>
    <t>¿Es portador de tarjeta verde, pasaporte norteamericano, nacido o hijo de ciudadano de los Estados Unidos de Norteamérica?</t>
  </si>
  <si>
    <t>¿Ha permanecido más de 180 días en un año o promedio de 120 días al año durante los últimos 3 años en los Estados Unidos de Norteamérica?</t>
  </si>
  <si>
    <t xml:space="preserve">Matrícula de Comercio (para Empresa Unipersonal) N°: </t>
  </si>
  <si>
    <t>Tipo de cuenta:</t>
  </si>
  <si>
    <t>Moneda:</t>
  </si>
  <si>
    <t xml:space="preserve">Administración de la cuenta:  </t>
  </si>
  <si>
    <t>Motivo de la Apertura de Cuenta:</t>
  </si>
  <si>
    <t>Nivel de Ingresos o Promedio de Ingresos Mensuales:</t>
  </si>
  <si>
    <t xml:space="preserve">SPOOL </t>
  </si>
  <si>
    <t>Siga los siguientes enlaces para la impresión de Reglamentos:</t>
  </si>
  <si>
    <t xml:space="preserve">Seguro de protección tarjetahabientes: </t>
  </si>
  <si>
    <t xml:space="preserve">Usuario(s) login: </t>
  </si>
  <si>
    <t xml:space="preserve">No Tarjeta de coordenadas / Token: </t>
  </si>
  <si>
    <t xml:space="preserve">No celular para el servicio: </t>
  </si>
  <si>
    <t>Límite diario de movimiento(Bs):</t>
  </si>
  <si>
    <t xml:space="preserve">Alias: </t>
  </si>
  <si>
    <t>DECLARACIONES Y AUTORIZACIONES POR SERVICIOS ADICIONALES</t>
  </si>
  <si>
    <t xml:space="preserve">TARJETA DE DÉBITO:  </t>
  </si>
  <si>
    <t>Habilitación para uso en el exterior</t>
  </si>
  <si>
    <t>Servicios Adicionales TD</t>
  </si>
  <si>
    <t>Desde:</t>
  </si>
  <si>
    <t>Hasta:</t>
  </si>
  <si>
    <t>Monto límite (Bs.):</t>
  </si>
  <si>
    <t>Mod. Límite</t>
  </si>
  <si>
    <t>GRP05 Bs.100</t>
  </si>
  <si>
    <t>GRP06 Bs.200.-</t>
  </si>
  <si>
    <t>GRP07 Bs.400.-</t>
  </si>
  <si>
    <t>GRP08 Bs.500.-</t>
  </si>
  <si>
    <t>GRP09 Bs.600.-</t>
  </si>
  <si>
    <t>GRP20 Bs.1000.-</t>
  </si>
  <si>
    <t>GRP21 BS.1500.-</t>
  </si>
  <si>
    <t>GRP01 Bs.4400.-</t>
  </si>
  <si>
    <t>GRP26 Bs.5400.-</t>
  </si>
  <si>
    <t>GRP28 Bs.8000.-</t>
  </si>
  <si>
    <t>GRP11 Bs.9000.-</t>
  </si>
  <si>
    <t>GRP04 Bs.14000.-</t>
  </si>
  <si>
    <t>GRP02 Bs.18000.-</t>
  </si>
  <si>
    <t>GRP03 Bs.27000.-</t>
  </si>
  <si>
    <t>GRP10 Bs.71400.-</t>
  </si>
  <si>
    <t>.-----------------</t>
  </si>
  <si>
    <t>Chequera</t>
  </si>
  <si>
    <t>Solicitud de chequera:</t>
  </si>
  <si>
    <t>No. de Cuenta:</t>
  </si>
  <si>
    <t>A nombre de:</t>
  </si>
  <si>
    <t>Entregar a:</t>
  </si>
  <si>
    <t>CI. de la persona a la que entrego:</t>
  </si>
  <si>
    <t>NIT factura:</t>
  </si>
  <si>
    <t>Factura emitida a nombre de:</t>
  </si>
  <si>
    <t>Cantidad de talonarios:</t>
  </si>
  <si>
    <t>Cantidad de Cheques:</t>
  </si>
  <si>
    <t>Imprimir:</t>
  </si>
  <si>
    <t>Impresión Chequera</t>
  </si>
  <si>
    <t>Chequera con nombre</t>
  </si>
  <si>
    <t>Chequera con nombre y dirección</t>
  </si>
  <si>
    <t>Habilitación para uso en el exterior:</t>
  </si>
  <si>
    <t>Monto límite:</t>
  </si>
  <si>
    <t>SOLICITUD DE TALONARIO DE CHEQUERAS</t>
  </si>
  <si>
    <t xml:space="preserve">Asimismo, autorizo (autorizamos) efectuar el cobro de la comisión por la emisión de la(s) chequera(s) se realice con débito de la misma cuenta. </t>
  </si>
  <si>
    <t>DATOS BÁSICOS DEL CLIENTE</t>
  </si>
  <si>
    <t>Fecha Inicio</t>
  </si>
  <si>
    <t>Fecha Final</t>
  </si>
  <si>
    <t>Nombres</t>
  </si>
  <si>
    <t>Lugar de trabajo</t>
  </si>
  <si>
    <t>Grado de parentesco</t>
  </si>
  <si>
    <t>2do. allegado</t>
  </si>
  <si>
    <t>3er. allegado</t>
  </si>
  <si>
    <t>4to. allegado</t>
  </si>
  <si>
    <t>5to. allegado</t>
  </si>
  <si>
    <t>Nombre de la empresa</t>
  </si>
  <si>
    <t>Lugar:</t>
  </si>
  <si>
    <t>Fecha:</t>
  </si>
  <si>
    <t>La información contenida en el presente formulario representa una Declaración Jurada del cliente, declarando que la información proporcionada es auténtica y fidedigna.</t>
  </si>
  <si>
    <t>• Nombre del cónyugue</t>
  </si>
  <si>
    <t>Seguro de Vida:</t>
  </si>
  <si>
    <t>Seguro Renta Hospitalaria:</t>
  </si>
  <si>
    <t xml:space="preserve">Año de ingreso al Trabajo / Inicio de actividad económica: </t>
  </si>
  <si>
    <t>Año de ingreso al lugar de trabajo/ Inicio de actividad económica:</t>
  </si>
  <si>
    <t>SI EL CLIENTE PERSONA NATURAL TIENE NIT (Adjuntar la certificación electrónica vigente del NIT).
(*) Si el NIT corresponde a Régimen General completar la siguiente información, caso contrario dejar el espacio en blanco.</t>
  </si>
  <si>
    <t xml:space="preserve">(*) Si el NIT corresponde a Régimen General confirmar con el cliente: </t>
  </si>
  <si>
    <t>Documento de identidad y extensión Titular 4 o firmante:</t>
  </si>
  <si>
    <t>Nombre Titular 5 o firmante:</t>
  </si>
  <si>
    <t>Nombre Titular 4 o firmante:</t>
  </si>
  <si>
    <t>Documento de identidad y extensión Titular 5 o firmante:</t>
  </si>
  <si>
    <t>Nombre Titular 6 o firmante:</t>
  </si>
  <si>
    <t>Documento de identidad y extensión Titular 6 o firmante:</t>
  </si>
  <si>
    <t>Nombre Titular 2 o 
Firmante ( para Bisa Junior) :</t>
  </si>
  <si>
    <t>Nombre Titular 3 o 
Firmante ( para Bisa Junior) :</t>
  </si>
  <si>
    <t>Nombre Titular 4 o Firmante:</t>
  </si>
  <si>
    <t xml:space="preserve">Firma Titular 4 o  Firmante  </t>
  </si>
  <si>
    <t>Nombre Titular 5 o Firmante:</t>
  </si>
  <si>
    <t xml:space="preserve">Firma Titular 5 o  Firmante  </t>
  </si>
  <si>
    <t>• Nombre Titular 6 o Firmante:</t>
  </si>
  <si>
    <t xml:space="preserve">aún así, solicito y autorizo al Banco efectuar la retención del RC IVA (13%) sobre los intereses que percibo en mi(s) cuenta(s). </t>
  </si>
  <si>
    <t>sin embargo no registro como actividad principal o secundaria la “Colocación de capitales no mayores a 3 años (intereses, rendimientos, etc)”, por lo que soy responsable de la declaración y pago de los impuestos ante el SIN por percibir intereses en mi(s) cuenta(s).</t>
  </si>
  <si>
    <t>NO APLICA</t>
  </si>
  <si>
    <t>PEP:</t>
  </si>
  <si>
    <t>Persona Políticamente expuesta (PEPs):</t>
  </si>
  <si>
    <t xml:space="preserve">Doc. Identidad: </t>
  </si>
  <si>
    <t xml:space="preserve">INFORMACIÓN ADICIONAL:  (Para Bisa Junior completar en los formularios de titulares) </t>
  </si>
  <si>
    <t>INFORMACIÓN ADICIONAL: (Para BISA JUNIOR completar esta sección con información del padre, madre o tutor, únicamente si la respuesta es afirmativa).</t>
  </si>
  <si>
    <t>INFORMACIÓN ADICIONAL: (Completar esta sección únicamente cuando la siguiente pregunta tenga una respuesta afirmativa).</t>
  </si>
  <si>
    <t>INFORMACIÓN ADICIONAL SOBRE PERSONAS PEP: (Completar esta sección únicamente cuando la siguiente pregunta tenga una respuesta afirmativa).</t>
  </si>
  <si>
    <t>Firma Titular 6 o  Firmante</t>
  </si>
  <si>
    <t xml:space="preserve">1. 
</t>
  </si>
  <si>
    <t xml:space="preserve">ANTES DE USAR EL FORMULARIO PRESIONE EL BOTON BORRAR DATOS. </t>
  </si>
  <si>
    <t>Tipo Apertura</t>
  </si>
  <si>
    <t>10.</t>
  </si>
  <si>
    <t>Nivel de Ingresos promedio</t>
  </si>
  <si>
    <t>Bs. 2.001.- a 5.000.-</t>
  </si>
  <si>
    <t>Bs. 5.001.- a 10.000.-</t>
  </si>
  <si>
    <t>Bs. 10.001.- a 15.000.-</t>
  </si>
  <si>
    <t>Bs. 15.001.- en adelante</t>
  </si>
  <si>
    <t xml:space="preserve">El (La) (Los) titular(es) o apoderado(s) y para el caso de Bisa Junior el padre, madre o tutor(es) y para el menor titular de la cuenta, autoriza(mos) al Banco BISA S.A. a consultar en cualquier momento los datos en el Registro Único de Identificación administrado por el Servicio General de Identificación Personal (SEGIP) e instituciones y agencias de control y/o de supervisión así como de otras fuentes que estime necesarias.
</t>
  </si>
  <si>
    <t xml:space="preserve">
Sólo en caso de requerir un sobregiro en cuenta corriente, el cliente autoriza al Banco a realizar la consulta en la Central de Información Crediticia (CIC) de la Autoridad de Supervisión del Sistema Financiero (ASFI), al informe confidencial del Buro de Información (BI) que corresponda.
</t>
  </si>
  <si>
    <t>Autorizo al Banco BISA S.A. y acepto que me envien información por cualquiera de los datos referenciados en esta cuenta.</t>
  </si>
  <si>
    <r>
      <t xml:space="preserve">Contrato caja de ahorros o cuenta corriente. </t>
    </r>
    <r>
      <rPr>
        <b/>
        <sz val="10"/>
        <color theme="1"/>
        <rFont val="Arial"/>
        <family val="2"/>
      </rPr>
      <t>(2 ejemplares)</t>
    </r>
  </si>
  <si>
    <r>
      <t xml:space="preserve">Formulario de solicitud de apertura de cuenta y servicios adicionales para personas naturales o empresas unipersonales.  </t>
    </r>
    <r>
      <rPr>
        <b/>
        <sz val="10"/>
        <color theme="1"/>
        <rFont val="Arial"/>
        <family val="2"/>
      </rPr>
      <t>(1 ejemplar)</t>
    </r>
  </si>
  <si>
    <r>
      <t xml:space="preserve">Certificado Seguro de protección de tarjeta de débito. </t>
    </r>
    <r>
      <rPr>
        <b/>
        <sz val="10"/>
        <color theme="1"/>
        <rFont val="Arial"/>
        <family val="2"/>
      </rPr>
      <t>(3 ejemplares)</t>
    </r>
  </si>
  <si>
    <t>(*)Estimado cliente, le informamos que debe remitir la siguiente documentación debidamente firmada al Banco a través del courrier que le hace entrega de la misma:
- 1 ejemplar del contrato caja de ahorro.
- 1 ejemplar del Formulario de solicitud de apertura de cuenta y servicios adicionales para personas naturales o empresas unipersonales. 
- 2 ejemplares del certificado del Seguro de protección de tarjeta de débito (en caso de haber adquirido el mismo).</t>
  </si>
  <si>
    <t>Hasta  Bs. 2.000.-</t>
  </si>
  <si>
    <t xml:space="preserve">Tarjeta de débito innominada y PIN (en sobre cerrado) </t>
  </si>
  <si>
    <t xml:space="preserve"> De la cuenta primaria se debitará las compras realizadas a través de POS y los retiros en cajeros automáticos de otros Bancos</t>
  </si>
  <si>
    <t xml:space="preserve">    De la cuenta primaria se debitará las compras realizadas a través de POS y los retiros en cajeros automáticos de otros Bancos</t>
  </si>
  <si>
    <t xml:space="preserve">Declaro la afiliación al Seguro de Protección Integral de mi tarjeta de débito y autorizo en forma irrevocable al Banco para que efectúe el cobro de la prima mensual o anual, de la siguiente manera:
</t>
  </si>
  <si>
    <t xml:space="preserve">El suscrito declara conocer que la prima del Seguro de Protección Integral de Usuarios Financieros se paga de forma mensual o anual, según su selección, y mediante débito automático. Asimismo, el suscrito autoriza al Banco entregar a la Compañía Aseguradora para fines pertinentes, las correspondientes imágenes grabadas en los cajeros automáticos, en caso de presentarse un siniestro y posterior reclamo. 
</t>
  </si>
  <si>
    <t>Ampliación de límite diario para transacciones ATM</t>
  </si>
  <si>
    <t>SEGUROS</t>
  </si>
  <si>
    <t xml:space="preserve">INFORMACIÓN ADICIONAL DE CLIENTE PEP: Seleccionar la opción que corresponda (SÍ / NO) previa consulta al consumidor financiero:
- En caso de que el consumidor financiero declare NO ser PEP, dejar la fila 17 en BLANCO.
- Para BISA JUNIOR seleccionar la opción NO, dejar la fila 17 en BLANCO y completar las hojas de excel "Titular  2-Firmante BJ" y/o "Titular 3-Firmante BJ" para padre y/o madre o tutor). </t>
  </si>
  <si>
    <t>USO INTERNO DEL BANCO (ESTA SECCIÓN PUEDE SER DE LLENADO MANUAL):</t>
  </si>
  <si>
    <t>¿Cliente con registro de cuentas clausuradas? (para solicitudes de cuentas corrientes).</t>
  </si>
  <si>
    <t>Nombre y cédula de identidad/ NIT  de la persona natural:</t>
  </si>
  <si>
    <t>Según los servicios que el cliente acepte, completar el proceso en el sistema CMS, e-Bisa, e-Bisa+, Bisa Seguros y "PC Legal - Guardián".</t>
  </si>
  <si>
    <t xml:space="preserve">Tarjeta No: </t>
  </si>
  <si>
    <t>Banca electrónica por internet e-Bisa y todos sus servicios adicionales:</t>
  </si>
  <si>
    <t xml:space="preserve">Usuario login: </t>
  </si>
  <si>
    <t xml:space="preserve">No. celular para el servicio: </t>
  </si>
  <si>
    <r>
      <t>Banca electrónica por internet e-Bisa</t>
    </r>
    <r>
      <rPr>
        <sz val="10"/>
        <rFont val="Arial"/>
        <family val="2"/>
      </rPr>
      <t>+</t>
    </r>
    <r>
      <rPr>
        <sz val="9"/>
        <rFont val="Arial"/>
        <family val="2"/>
      </rPr>
      <t xml:space="preserve"> y e-Bisa Móvil</t>
    </r>
    <r>
      <rPr>
        <sz val="10"/>
        <rFont val="Arial"/>
        <family val="2"/>
      </rPr>
      <t>+</t>
    </r>
    <r>
      <rPr>
        <sz val="9"/>
        <rFont val="Arial"/>
        <family val="2"/>
      </rPr>
      <t>:</t>
    </r>
  </si>
  <si>
    <t>e-BISA Y BISA MÓVIL</t>
  </si>
  <si>
    <r>
      <t>e-BISA</t>
    </r>
    <r>
      <rPr>
        <b/>
        <sz val="11"/>
        <color theme="0"/>
        <rFont val="Arial"/>
        <family val="2"/>
      </rPr>
      <t>+</t>
    </r>
    <r>
      <rPr>
        <b/>
        <sz val="9"/>
        <color theme="0"/>
        <rFont val="Arial"/>
        <family val="2"/>
      </rPr>
      <t xml:space="preserve"> Y BISA MÓVIL</t>
    </r>
    <r>
      <rPr>
        <b/>
        <sz val="10"/>
        <color theme="0"/>
        <rFont val="Arial"/>
        <family val="2"/>
      </rPr>
      <t>+</t>
    </r>
  </si>
  <si>
    <r>
      <t xml:space="preserve">Tarjeta de débito(*): 
</t>
    </r>
    <r>
      <rPr>
        <i/>
        <sz val="8"/>
        <rFont val="Arial"/>
        <family val="2"/>
      </rPr>
      <t>La tarjeta de débito se encuentra habilitada para compras por internet en comercios locales por un límite diario de Bs. 300.-</t>
    </r>
  </si>
  <si>
    <t xml:space="preserve">Banca por celular (Bisa Móvil+) y otras aplicaciones móviles: </t>
  </si>
  <si>
    <t xml:space="preserve">Tarjeta No.: </t>
  </si>
  <si>
    <t>BISA MÓVIL Y OTRAS APLICACIONES MÓVILES</t>
  </si>
  <si>
    <t>UBICACIÓN</t>
  </si>
  <si>
    <t>e-BISA Y e-BISA MÓVIL</t>
  </si>
  <si>
    <t>12.</t>
  </si>
  <si>
    <t xml:space="preserve">Yo (nosotros) como titular(es) de la cuenta en Euros, en caso de que el Banco no tenga disponibilidad inmediata en Euros al momento de solicitar el retiro de fondos de la indicada cuenta, acepto(mos) recibir el importe que corresponda en bolivianos utilizando la cotización referencial del Euro en Bolivianos, según la publicación diaria del Banco Central de Bolivia (BCB) o dólares estadounidenses al tipo de cambio vigente a la fecha del retiro. </t>
  </si>
  <si>
    <t>AUTORIZACIÓN</t>
  </si>
  <si>
    <t>ANTE CUALQUIER DUDA O CONSULTA CONTACTARSE CON BISA RESPONDE</t>
  </si>
  <si>
    <t>PRESIONAR OBLIGATORIAMENTE EL BOTÓN DE EXTRACCIÓN PARA MIGRAR Y VALIDAR LA INFORMACIÓN:</t>
  </si>
  <si>
    <t>(*)Estimado cliente, le informamos que la tarjeta de débito innominada que le ha sido entregada puede ser utilizada en el exterior y para realizar compras por internet, estos servicios tienen la opción de ser habilitados o deshabilitados mediante la Banca por internet e-BISA, Bisa Responde o en cualquiera de nuestras oficinas a nivel nacional. 
La tarjeta de débito se encuentra habilitada para realizar compras por internet en comercios de Bolivia, por un monto diario de Bs. 300.- y para pago por servicios TIGO por un monto diario de Bs. 1.000.- La habilitación de la tarjeta de débito para compras por internet en comercios del exterior o la modificación del límite diario para compras por internet aplicará para comercios de Bolivia y del Exterior por el periodo definido por el cliente. Transcurrido el periodo de habilitación de la tarjeta de débito para compras por internet o la modificación de límite diario del servicio de compras por internet, se habilitará nuevamente el monto diario de Bs. 300.- para comercios de Bolivia. Si usted no requiere esta habilitación, por favor solicitar la inhabilitación del servicio en cualquiera de nuestras oficinas o a través de Bisa Responde.
La tarjeta de débito se encuentra habilitada para realizar transacciones CONTACTLESS, sin el ingreso de PIN hasta un límite de Bs 150.- por operación y hasta un máximo de 4 transacciones al día.
Le recomendamos, realizar periodicamente la revisión del extracto de su cuenta para verificar sus transacciones. 
Le informamos que el plazo para solicitar la revisión de transacciones no reconocidas o no satisfactorias, realizadas con Tarjeta de Débito por internet, debe efectuarse antes de los cien (100) de realizada la transacción. Asimismo, dichas solicitudes pueden ser presentadas en los canales del Banco a su disposición (Página Web, Plataforma de atención al cliente o Bisa Responde).
* No se deberá superar las 35 transacciones por cada solicitud presentada. 
* El plazo estipulado en el presente comunicado no aplica al Seguro de Protección de Tarjeta de Débito. 
ANTE CUALQUIER DUDA O CONSULTA CONTACTARSE CON BISA RESPONDE</t>
  </si>
  <si>
    <t xml:space="preserve">1er Apellido </t>
  </si>
  <si>
    <t xml:space="preserve">2do Apellido </t>
  </si>
  <si>
    <t>Carnet de Identidad - Ext.</t>
  </si>
  <si>
    <t>DATOS DEL CLIENTE PEP/ALLEGADO</t>
  </si>
  <si>
    <t xml:space="preserve">a) Datos laborales </t>
  </si>
  <si>
    <t>Institución Pública/Partido Político/Organización del Estado/ Organización Internacional/Empresa Pública</t>
  </si>
  <si>
    <t xml:space="preserve">Periodo Ejercido </t>
  </si>
  <si>
    <t>b) Allegados y Personas cercanas al PEP</t>
  </si>
  <si>
    <t>Datos</t>
  </si>
  <si>
    <t xml:space="preserve">1er. allegado </t>
  </si>
  <si>
    <t xml:space="preserve">Número de C.I. </t>
  </si>
  <si>
    <t>Cargo/oficio/ocupación</t>
  </si>
  <si>
    <t>c) Relación con empresas</t>
  </si>
  <si>
    <t>Participación en el capital social, aporte o administrador</t>
  </si>
  <si>
    <t>NIT(*)</t>
  </si>
  <si>
    <t xml:space="preserve">6to. allegado </t>
  </si>
  <si>
    <t>dd/mm/aa</t>
  </si>
  <si>
    <t>El presente formulario tiene carácter de Declaración Jurada, por tanto declaro que la información registrada en el mismo es autentica y fidedigna.</t>
  </si>
  <si>
    <t xml:space="preserve">1er Apellido  </t>
  </si>
  <si>
    <t>La afiliación al servicio habilita todas las funcionalidades del mismo y asocia todos los productos activos del cliente a la fecha. En caso de requerir límites distintos por funcionalidad debe utilizar el Formulario de Afiliación e-Bisa+ PN</t>
  </si>
  <si>
    <t>Límite diario por cada funcionalidad (Bs):</t>
  </si>
  <si>
    <t>DD/MM/AAAA</t>
  </si>
  <si>
    <t>10.000.-</t>
  </si>
  <si>
    <t xml:space="preserve">Tarjeta de débito: 
</t>
  </si>
  <si>
    <t>Habilitación para compras por Internet</t>
  </si>
  <si>
    <t>Monto (Bs.):
Límite Diario</t>
  </si>
  <si>
    <t>Monto límite diario (Bs.):</t>
  </si>
  <si>
    <t>En caso de ser necesario registrar más allegados, desplegar las filas correspondientes presionando el signo "+", que se encuentra ubicado en el costado izquierdo del formulario.</t>
  </si>
  <si>
    <t>7mo. allegado</t>
  </si>
  <si>
    <t>8vo. allegado</t>
  </si>
  <si>
    <t>9no. allegado</t>
  </si>
  <si>
    <t>10mo. allegado</t>
  </si>
  <si>
    <t xml:space="preserve">Completar los datos laborales de la persona solicitante de la apertura de cuenta.
</t>
  </si>
  <si>
    <r>
      <rPr>
        <b/>
        <u/>
        <sz val="10"/>
        <color rgb="FF002060"/>
        <rFont val="Arial"/>
        <family val="2"/>
      </rPr>
      <t>INSTRUCCIONES DE LLENADO DE FORMULARIO</t>
    </r>
    <r>
      <rPr>
        <sz val="10"/>
        <color rgb="FF002060"/>
        <rFont val="Arial"/>
        <family val="2"/>
      </rPr>
      <t xml:space="preserve">
Antes de utilizar este formulario borre datos con el "borrador" del lado derecho superior del formulario.</t>
    </r>
  </si>
  <si>
    <r>
      <rPr>
        <b/>
        <sz val="10"/>
        <color rgb="FF002060"/>
        <rFont val="Arial"/>
        <family val="2"/>
      </rPr>
      <t>1.</t>
    </r>
    <r>
      <rPr>
        <sz val="10"/>
        <color rgb="FF002060"/>
        <rFont val="Arial"/>
        <family val="2"/>
      </rPr>
      <t xml:space="preserve"> Registrar: El primer apellido, segundo apellido, nombre(s) y documento de identidad de la persona solicitante de la apertura de cuenta.</t>
    </r>
  </si>
  <si>
    <r>
      <rPr>
        <b/>
        <sz val="10"/>
        <color rgb="FF002060"/>
        <rFont val="Arial"/>
        <family val="2"/>
      </rPr>
      <t>c) Relación con Empresa,</t>
    </r>
    <r>
      <rPr>
        <sz val="10"/>
        <color rgb="FF002060"/>
        <rFont val="Arial"/>
        <family val="2"/>
      </rPr>
      <t xml:space="preserve"> registrar esta información cuando el solicitante tenga participación en el capital social (ser socio), aporte o funja como administrador de la empresa, debiendo en este caso registra la siguiente información:
  Nombre de la Empresa.
  Número de Identificación Tributaria NIT
Este campo también debe ser llenado en caso de que el allegado familiar o persona cercana (descrito en el inciso anterior) posea además una Empresa en la cual tenga participación en el capital social, aporte o sea administrador de la misma.</t>
    </r>
  </si>
  <si>
    <r>
      <rPr>
        <b/>
        <sz val="10"/>
        <color rgb="FF002060"/>
        <rFont val="Arial"/>
        <family val="2"/>
      </rPr>
      <t>c) Relación con Empresa,</t>
    </r>
    <r>
      <rPr>
        <sz val="10"/>
        <color rgb="FF002060"/>
        <rFont val="Arial"/>
        <family val="2"/>
      </rPr>
      <t xml:space="preserve"> registrar esta información cuando el solicitante tenga participación en el capital social (ser socio), aporte o funja como administrador de la empresa, debiendo en este caso registrar la siguiente información:
  Nombre de la Empresa.
  Número de Identificación Tributaria NIT
Este campo también debe ser llenado en caso de que el allegado familiar o persona cercana (descrito en el b) anterior) posea además una Empresa en la cual tenga participación en el capital social, aporte o sea administrador de la misma.</t>
    </r>
  </si>
  <si>
    <r>
      <rPr>
        <b/>
        <sz val="11"/>
        <color theme="0"/>
        <rFont val="Arial"/>
        <family val="2"/>
      </rPr>
      <t>INSTRUCCIONES GENERALES</t>
    </r>
    <r>
      <rPr>
        <b/>
        <sz val="9"/>
        <color theme="0"/>
        <rFont val="Arial"/>
        <family val="2"/>
      </rPr>
      <t xml:space="preserve">
</t>
    </r>
    <r>
      <rPr>
        <b/>
        <sz val="10"/>
        <color theme="0"/>
        <rFont val="Arial"/>
        <family val="2"/>
      </rPr>
      <t xml:space="preserve">Este documento denominado "INSTRUCCIONES", es el documento donde se efectúa la carga preliminar de la información para la apertura de cuenta. Este documento es complementario a la normativa vigente para el proceso de Apertura de Cuenta. </t>
    </r>
    <r>
      <rPr>
        <b/>
        <sz val="9"/>
        <color theme="0"/>
        <rFont val="Arial"/>
        <family val="2"/>
      </rPr>
      <t xml:space="preserve"> 
</t>
    </r>
    <r>
      <rPr>
        <b/>
        <sz val="10"/>
        <color theme="0"/>
        <rFont val="Arial"/>
        <family val="2"/>
      </rPr>
      <t>El llenado del formulario debe realizarse en el orden establecido según los pasos descritos a continuación:</t>
    </r>
  </si>
  <si>
    <r>
      <t>Realice la apertura de la cuenta solicitada, la misma puede ser mediante:</t>
    </r>
    <r>
      <rPr>
        <b/>
        <u/>
        <sz val="10"/>
        <color rgb="FF0070C0"/>
        <rFont val="Arial"/>
        <family val="2"/>
      </rPr>
      <t xml:space="preserve">
</t>
    </r>
  </si>
  <si>
    <r>
      <t xml:space="preserve">SERVICIOS ADICIONALES 
</t>
    </r>
    <r>
      <rPr>
        <b/>
        <i/>
        <sz val="10"/>
        <color theme="0"/>
        <rFont val="Arial"/>
        <family val="2"/>
      </rPr>
      <t>Únicamente se mostrarán en el formulario los servicios seleccionados con la opción "SI" por el cliente
Si la cuenta es CONJUNTA automáticamente no se mostrarán los servicios adicionales para el cliente.</t>
    </r>
  </si>
  <si>
    <r>
      <t xml:space="preserve">Tarjeta No:
</t>
    </r>
    <r>
      <rPr>
        <sz val="10"/>
        <color rgb="FFFF0000"/>
        <rFont val="Arial"/>
        <family val="2"/>
      </rPr>
      <t xml:space="preserve">(solo ultimos 4 dígitos) </t>
    </r>
  </si>
  <si>
    <r>
      <t xml:space="preserve">Banca Electrónica por internet e-Bisa y todos sus servicios adicionales: 
</t>
    </r>
    <r>
      <rPr>
        <b/>
        <sz val="10"/>
        <color rgb="FFFF0000"/>
        <rFont val="Arial"/>
        <family val="2"/>
      </rPr>
      <t>(Habilitar los servicios electrónicos en el sistema)</t>
    </r>
  </si>
  <si>
    <t>e-BISA+ Y e-BISA MÓVIL+</t>
  </si>
  <si>
    <r>
      <t xml:space="preserve">Banca Electrónica por internet e-Bisa+ y e-Bisa Móvil+: 
</t>
    </r>
    <r>
      <rPr>
        <b/>
        <sz val="10"/>
        <color rgb="FFFF0000"/>
        <rFont val="Arial"/>
        <family val="2"/>
      </rPr>
      <t>(Habilitar los servicios electrónicos en el sistema)</t>
    </r>
  </si>
  <si>
    <r>
      <t xml:space="preserve">Documento de identidad o
 NIT </t>
    </r>
    <r>
      <rPr>
        <b/>
        <i/>
        <sz val="10"/>
        <rFont val="Arial"/>
        <family val="2"/>
      </rPr>
      <t>(solo para Emp.Unipersonal)</t>
    </r>
    <r>
      <rPr>
        <b/>
        <sz val="10"/>
        <rFont val="Arial"/>
        <family val="2"/>
      </rPr>
      <t>:</t>
    </r>
  </si>
  <si>
    <r>
      <t xml:space="preserve">Matrícula de Comercio </t>
    </r>
    <r>
      <rPr>
        <b/>
        <i/>
        <sz val="10"/>
        <rFont val="Arial"/>
        <family val="2"/>
      </rPr>
      <t>(Solo Emp. Unipersonal)</t>
    </r>
    <r>
      <rPr>
        <b/>
        <sz val="10"/>
        <rFont val="Arial"/>
        <family val="2"/>
      </rPr>
      <t>:</t>
    </r>
  </si>
  <si>
    <t xml:space="preserve">NIT: (Adjuntar certificación electronica vigente) </t>
  </si>
  <si>
    <r>
      <t xml:space="preserve">Declaro que aún después de la explicación recibida por el personal del Banco respecto a las ventajas y beneficios del seguro de Protección de Tarjetas de Débito, de manera libre y voluntaria, sin que exista vicio o dolo en mi consentimiento, RECHAZO adherirme y/o afiliarme al seguro señalado anteriormente y ofertado por el Banco, para la Tarjeta citada seguidamente, liberando a éste de cualquier responsabilidad.
Asumiendo así, cualquier evento que pudiera ocurrir a consecuencia de uso indebido de mi tarjeta de débito o tarjetas adicionales, y que pudieran ocasionar el uso de cualquier monto inclusive hasta el límite de compras en mi(s) cuenta(s) a las cual(es) se halla ligada la(s) tarjeta(s) de débito de mi propiedad.
Declaro tener conocimiento que el rechazo incluye la cobertura de:
</t>
    </r>
    <r>
      <rPr>
        <b/>
        <sz val="10"/>
        <rFont val="Arial"/>
        <family val="2"/>
      </rPr>
      <t xml:space="preserve">1. </t>
    </r>
    <r>
      <rPr>
        <sz val="10"/>
        <rFont val="Arial"/>
        <family val="2"/>
      </rPr>
      <t xml:space="preserve">Cobertura contra Robo hasta Bs. 69.600.-
</t>
    </r>
    <r>
      <rPr>
        <b/>
        <sz val="10"/>
        <rFont val="Arial"/>
        <family val="2"/>
      </rPr>
      <t xml:space="preserve">2. </t>
    </r>
    <r>
      <rPr>
        <sz val="10"/>
        <rFont val="Arial"/>
        <family val="2"/>
      </rPr>
      <t xml:space="preserve">Robo a consecuencia asalto y utilización forzada hasta Bs. 13.920.- por evento y Bs. 34.800.- anual.
</t>
    </r>
    <r>
      <rPr>
        <b/>
        <sz val="10"/>
        <rFont val="Arial"/>
        <family val="2"/>
      </rPr>
      <t xml:space="preserve">3. </t>
    </r>
    <r>
      <rPr>
        <sz val="10"/>
        <rFont val="Arial"/>
        <family val="2"/>
      </rPr>
      <t xml:space="preserve">Robo a consecuencia de fraude por terceros hasta Bs. 13.920.- por evento y Bs. 34.800.- anual.
</t>
    </r>
    <r>
      <rPr>
        <b/>
        <sz val="10"/>
        <rFont val="Arial"/>
        <family val="2"/>
      </rPr>
      <t xml:space="preserve">4. </t>
    </r>
    <r>
      <rPr>
        <sz val="10"/>
        <rFont val="Arial"/>
        <family val="2"/>
      </rPr>
      <t xml:space="preserve">Uso indebido de la tarjeta por terceros hasta Bs.69.600.-
</t>
    </r>
    <r>
      <rPr>
        <b/>
        <sz val="10"/>
        <rFont val="Arial"/>
        <family val="2"/>
      </rPr>
      <t xml:space="preserve">5. </t>
    </r>
    <r>
      <rPr>
        <sz val="10"/>
        <rFont val="Arial"/>
        <family val="2"/>
      </rPr>
      <t xml:space="preserve">Clonación hasta Bs.69.600.-
</t>
    </r>
    <r>
      <rPr>
        <b/>
        <sz val="10"/>
        <rFont val="Arial"/>
        <family val="2"/>
      </rPr>
      <t xml:space="preserve">6. </t>
    </r>
    <r>
      <rPr>
        <sz val="10"/>
        <rFont val="Arial"/>
        <family val="2"/>
      </rPr>
      <t xml:space="preserve">Secuestro para retiros hasta Bs. 34.800.- anual.
</t>
    </r>
    <r>
      <rPr>
        <b/>
        <sz val="10"/>
        <rFont val="Arial"/>
        <family val="2"/>
      </rPr>
      <t xml:space="preserve">7. </t>
    </r>
    <r>
      <rPr>
        <sz val="10"/>
        <rFont val="Arial"/>
        <family val="2"/>
      </rPr>
      <t xml:space="preserve">Muerte accidental a consecuencia de asalto hasta Bs.69.600.-
</t>
    </r>
    <r>
      <rPr>
        <b/>
        <sz val="10"/>
        <rFont val="Arial"/>
        <family val="2"/>
      </rPr>
      <t xml:space="preserve">8. </t>
    </r>
    <r>
      <rPr>
        <sz val="10"/>
        <rFont val="Arial"/>
        <family val="2"/>
      </rPr>
      <t xml:space="preserve">Invalidez Parcial o Total a consecuencia de asalto hasta Bs.69.600.-
</t>
    </r>
    <r>
      <rPr>
        <b/>
        <sz val="10"/>
        <rFont val="Arial"/>
        <family val="2"/>
      </rPr>
      <t xml:space="preserve">9. </t>
    </r>
    <r>
      <rPr>
        <sz val="10"/>
        <rFont val="Arial"/>
        <family val="2"/>
      </rPr>
      <t xml:space="preserve">Reembolso de Gastos Médicos a consecuencia de asalto hasta Bs. 6.960.-
</t>
    </r>
    <r>
      <rPr>
        <b/>
        <sz val="10"/>
        <rFont val="Arial"/>
        <family val="2"/>
      </rPr>
      <t xml:space="preserve">10. </t>
    </r>
    <r>
      <rPr>
        <sz val="10"/>
        <rFont val="Arial"/>
        <family val="2"/>
      </rPr>
      <t xml:space="preserve">Re - emisión de documentos hasta Bs. 1.740.-
</t>
    </r>
    <r>
      <rPr>
        <b/>
        <sz val="10"/>
        <rFont val="Arial"/>
        <family val="2"/>
      </rPr>
      <t xml:space="preserve">11. </t>
    </r>
    <r>
      <rPr>
        <sz val="10"/>
        <rFont val="Arial"/>
        <family val="2"/>
      </rPr>
      <t xml:space="preserve">Hacking 
</t>
    </r>
    <r>
      <rPr>
        <b/>
        <sz val="10"/>
        <rFont val="Arial"/>
        <family val="2"/>
      </rPr>
      <t xml:space="preserve">12. </t>
    </r>
    <r>
      <rPr>
        <sz val="10"/>
        <rFont val="Arial"/>
        <family val="2"/>
      </rPr>
      <t xml:space="preserve">Contact Less
</t>
    </r>
    <r>
      <rPr>
        <b/>
        <sz val="10"/>
        <rFont val="Arial"/>
        <family val="2"/>
      </rPr>
      <t xml:space="preserve">13. </t>
    </r>
    <r>
      <rPr>
        <sz val="10"/>
        <rFont val="Arial"/>
        <family val="2"/>
      </rPr>
      <t>Robo por transacciones fraudulentas en compras por internet.</t>
    </r>
    <r>
      <rPr>
        <b/>
        <sz val="10"/>
        <rFont val="Arial"/>
        <family val="2"/>
      </rPr>
      <t xml:space="preserve">
14. </t>
    </r>
    <r>
      <rPr>
        <sz val="10"/>
        <rFont val="Arial"/>
        <family val="2"/>
      </rPr>
      <t xml:space="preserve">Cash Back, por hasta Bs. 300.-
</t>
    </r>
    <r>
      <rPr>
        <b/>
        <sz val="10"/>
        <rFont val="Arial"/>
        <family val="2"/>
      </rPr>
      <t xml:space="preserve">15. </t>
    </r>
    <r>
      <rPr>
        <sz val="10"/>
        <rFont val="Arial"/>
        <family val="2"/>
      </rPr>
      <t xml:space="preserve">Traslado médico a consecuencia asalto o secuestro.  </t>
    </r>
  </si>
  <si>
    <r>
      <t xml:space="preserve">Declaro haber adquirido una póliza de Seguro de Vida y/o Seguro de Renta Hospitalaria y autorizo al Banco a proveer mi información personal </t>
    </r>
    <r>
      <rPr>
        <i/>
        <sz val="10"/>
        <rFont val="Arial"/>
        <family val="2"/>
      </rPr>
      <t>(nombre completo, número de documento de identidad, fecha de nacimiento, dirección y teléfono)</t>
    </r>
    <r>
      <rPr>
        <sz val="10"/>
        <rFont val="Arial"/>
        <family val="2"/>
      </rPr>
      <t xml:space="preserve"> que consta en la base de datos del Banco a favor de la Compañia Aseguradora. 
</t>
    </r>
  </si>
  <si>
    <t>Banca electrónica por internet e-Bisa+ y e-Bisa Móvil+:</t>
  </si>
  <si>
    <t xml:space="preserve">Tarjeta de débito(*): 
</t>
  </si>
  <si>
    <r>
      <t xml:space="preserve">Seleccionar la afiliación del cliente a la banca digital, ya sea </t>
    </r>
    <r>
      <rPr>
        <b/>
        <i/>
        <sz val="10"/>
        <color theme="0"/>
        <rFont val="Arial"/>
        <family val="2"/>
      </rPr>
      <t>e-Bisa o e-Bisa Móvil</t>
    </r>
    <r>
      <rPr>
        <b/>
        <sz val="10"/>
        <color theme="0"/>
        <rFont val="Arial"/>
        <family val="2"/>
      </rPr>
      <t xml:space="preserve"> o </t>
    </r>
    <r>
      <rPr>
        <b/>
        <i/>
        <sz val="10"/>
        <color theme="0"/>
        <rFont val="Arial"/>
        <family val="2"/>
      </rPr>
      <t>e-Bisa+ y e-Bisa Móvil+</t>
    </r>
    <r>
      <rPr>
        <b/>
        <sz val="10"/>
        <color theme="0"/>
        <rFont val="Arial"/>
        <family val="2"/>
      </rPr>
      <t xml:space="preserve"> y completar únicamente los campos correspondientes a la banca seleccionada: </t>
    </r>
  </si>
  <si>
    <r>
      <t xml:space="preserve">Tarjeta de débito: 
</t>
    </r>
    <r>
      <rPr>
        <sz val="10"/>
        <color rgb="FFFF0000"/>
        <rFont val="Arial"/>
        <family val="2"/>
      </rPr>
      <t>Bisa Efectiva (sólo persona natural)</t>
    </r>
  </si>
  <si>
    <t>Dispositivo de Seguridad e-Bisa+</t>
  </si>
  <si>
    <t>SMS Token</t>
  </si>
  <si>
    <t>Soft Token</t>
  </si>
  <si>
    <t>Dispositivo de Seguridad (login):</t>
  </si>
  <si>
    <t>Ambos (SMS Token y Soft Token)</t>
  </si>
  <si>
    <t>Dispositivo de Seguridad (Monetarias):</t>
  </si>
  <si>
    <t>Dispositivo de Seguridad (No Monetarias):</t>
  </si>
  <si>
    <t>Pago prima TD</t>
  </si>
  <si>
    <t>Forma de Pago de la prima:</t>
  </si>
  <si>
    <t xml:space="preserve">Seguro de protección tarjetahabientes y forma de pago de la prima: </t>
  </si>
  <si>
    <t>Certificado de Cobertura del Seguro de Vida Temporal Renovable.</t>
  </si>
  <si>
    <t>Certificado de Cobertura del Seguro de Renta por Hospitalización.</t>
  </si>
  <si>
    <t>MENSUAL</t>
  </si>
  <si>
    <t>ANUAL</t>
  </si>
  <si>
    <t>CTA</t>
  </si>
  <si>
    <t>CTB</t>
  </si>
  <si>
    <t>CTC</t>
  </si>
  <si>
    <t>CTD</t>
  </si>
  <si>
    <t>DCD</t>
  </si>
  <si>
    <r>
      <t>Declaro tener o haber tenido en los últimos</t>
    </r>
    <r>
      <rPr>
        <sz val="11"/>
        <color rgb="FFFF0000"/>
        <rFont val="Arial"/>
        <family val="2"/>
      </rPr>
      <t xml:space="preserve"> 5</t>
    </r>
    <r>
      <rPr>
        <sz val="11"/>
        <color theme="1"/>
        <rFont val="Arial"/>
        <family val="2"/>
      </rPr>
      <t xml:space="preserve"> años un cargo prominente en alguna entidad pública y/o del Estado </t>
    </r>
    <r>
      <rPr>
        <sz val="11"/>
        <color rgb="FFFF0000"/>
        <rFont val="Arial"/>
        <family val="2"/>
      </rPr>
      <t>o Empresas o Corporaciones estatales</t>
    </r>
    <r>
      <rPr>
        <sz val="11"/>
        <color theme="1"/>
        <rFont val="Arial"/>
        <family val="2"/>
      </rPr>
      <t xml:space="preserve"> (Ej. Ministros, Alcaldes, Senadores, Gobernadores</t>
    </r>
    <r>
      <rPr>
        <sz val="11"/>
        <color rgb="FFFF0000"/>
        <rFont val="Arial"/>
        <family val="2"/>
      </rPr>
      <t>, Gerentes, Directores, Jefes de Unidad, Embajador, Diplomático, etc.</t>
    </r>
    <r>
      <rPr>
        <sz val="11"/>
        <color theme="1"/>
        <rFont val="Arial"/>
        <family val="2"/>
      </rPr>
      <t xml:space="preserve">).  </t>
    </r>
  </si>
  <si>
    <t>Declaro ser extranjero y haber cumplido o cumplir funciones públicas prominentes en otro país (Ej. Jefes de Estado/Gobierno, políticos de alto nivel, ejecutivo de alto nivel de corporaciones estatales, etc.)</t>
  </si>
  <si>
    <r>
      <t xml:space="preserve">Declaro ser familiar de una persona PEP hasta el </t>
    </r>
    <r>
      <rPr>
        <sz val="11"/>
        <color rgb="FFFF0000"/>
        <rFont val="Arial"/>
        <family val="2"/>
      </rPr>
      <t>segundo</t>
    </r>
    <r>
      <rPr>
        <sz val="11"/>
        <color theme="1"/>
        <rFont val="Arial"/>
        <family val="2"/>
      </rPr>
      <t xml:space="preserve"> grado de consanguinidad, segundo de afinidad o derivado de los vínculos de adopción.</t>
    </r>
  </si>
  <si>
    <r>
      <t xml:space="preserve">Seleccionar el tipo de Apertura de Cuenta realizada por el cliente:
</t>
    </r>
    <r>
      <rPr>
        <b/>
        <i/>
        <sz val="10"/>
        <color rgb="FFFF0000"/>
        <rFont val="Arial"/>
        <family val="2"/>
      </rPr>
      <t xml:space="preserve">(Identificar si es apertura "Nueva" o "Adicional")
</t>
    </r>
    <r>
      <rPr>
        <b/>
        <sz val="10"/>
        <color rgb="FF0070C0"/>
        <rFont val="Arial"/>
        <family val="2"/>
      </rPr>
      <t xml:space="preserve">
</t>
    </r>
  </si>
  <si>
    <t>Nueva</t>
  </si>
  <si>
    <t>Adicional</t>
  </si>
  <si>
    <t xml:space="preserve">Realice la consulta de retenciones judiciales. 
 - Seleccionar la opción que corresponda (SÍ / NO) referente a la existencia de retención judicial. </t>
  </si>
  <si>
    <t>RENOVACIÓN</t>
  </si>
  <si>
    <t>REPOSICIÓN</t>
  </si>
  <si>
    <t>11.</t>
  </si>
  <si>
    <t>13.</t>
  </si>
  <si>
    <t>INFORMACIÓN ADICIONAL - RETENCIONES JUDICIALES:</t>
  </si>
  <si>
    <t>Retención Judicial</t>
  </si>
  <si>
    <t>Estimado cliente, por favor solicitamos su valiosa colaboración con el llenado de la información contenida en este formulario. De 
acuerdo con lo establecido en el Artículo Nº 54 del Instructivo Específico para Entidades de Intermediación Financiera, todo cliente PEP (Persona Expuesta Políticamente), sus familiares o personas cercanas, deben presentar información complementaria a su entidad financiera.
Gracias</t>
  </si>
  <si>
    <t>Cargo que ocupa u ocupó en los últimos 5 años</t>
  </si>
  <si>
    <r>
      <rPr>
        <b/>
        <sz val="10"/>
        <color rgb="FF002060"/>
        <rFont val="Arial"/>
        <family val="2"/>
      </rPr>
      <t>1.</t>
    </r>
    <r>
      <rPr>
        <sz val="10"/>
        <color rgb="FF002060"/>
        <rFont val="Arial"/>
        <family val="2"/>
      </rPr>
      <t xml:space="preserve"> Registrar: 
</t>
    </r>
    <r>
      <rPr>
        <b/>
        <sz val="10"/>
        <color rgb="FF002060"/>
        <rFont val="Arial"/>
        <family val="2"/>
      </rPr>
      <t>a)</t>
    </r>
    <r>
      <rPr>
        <sz val="10"/>
        <color rgb="FF002060"/>
        <rFont val="Arial"/>
        <family val="2"/>
      </rPr>
      <t xml:space="preserve"> </t>
    </r>
    <r>
      <rPr>
        <b/>
        <sz val="10"/>
        <color rgb="FF002060"/>
        <rFont val="Arial"/>
        <family val="2"/>
      </rPr>
      <t>Datos laborales:</t>
    </r>
    <r>
      <rPr>
        <sz val="10"/>
        <color rgb="FF002060"/>
        <rFont val="Arial"/>
        <family val="2"/>
      </rPr>
      <t xml:space="preserve"> nombre de la institución pública, empresa pública, partido político, organización del estado u organismo internacional en la que trabajó o trabaja actualmente, el cargo que ejerció o ejerce y el periodo de ejercicio, indicando la fecha de inicio y fin. 
En caso de haber trabajado en más de una institución pública, se deben registrar las mismas en el formulario, considerando las fechas en la cual fue designado para así poder determinar si el cliente se encuentra dentro el periodo establecido para ser considerado PEP (5 años).  </t>
    </r>
  </si>
  <si>
    <r>
      <rPr>
        <b/>
        <sz val="10"/>
        <color rgb="FF002060"/>
        <rFont val="Arial"/>
        <family val="2"/>
      </rPr>
      <t>b) Allegados</t>
    </r>
    <r>
      <rPr>
        <sz val="10"/>
        <color rgb="FF002060"/>
        <rFont val="Arial"/>
        <family val="2"/>
      </rPr>
      <t xml:space="preserve">, la relación de los allegados del solicitante debe ser registrada hasta el segundo grado de consanguinidad (padres, hijos, hermanos, abuelos, bisabuelos, nietos) y segundo de afinidad (cónyuge/concubino(a), suegros, cuñados), debiendo registrarse la siguiente información del allegado:
  Primer apellido, segundo apellido, nombres, documento de identidad.
  Cargo, oficio u ocupación.
  Lugar de Trabajo.
  Grado de parentesco. </t>
    </r>
  </si>
  <si>
    <t>Cónyuge/concubino(a), parientes hasta el segundo grado de consanguinidad y el segundo grado de afinidad. Estrechos colaboradores y Asociados</t>
  </si>
  <si>
    <t>El Banco Bisa S.A. informa al titular de cuenta en Euros que los retiros de fondos solicitados en dicha moneda extranjera, se cubrirán en la moneda estipulada cuando fuere legalmente posible, conforme lo dispone el Art.795 del Código de Comercio. En caso de imposibilidad legal - material, el Banco podrá hacer entrega del importe que corresponda en moneda nacional, utilizando para el efecto la cotización referencial de Euro en Bolivianos, según la publicación diaria del Banco Central de Bolivia; o en dólares estadounidenses, al tipo de cambio vigente a la fecha de retiro.</t>
  </si>
  <si>
    <t>GENERACIÓN DEL CÓDIGO QR</t>
  </si>
  <si>
    <t>Número de cuenta a acreditar:</t>
  </si>
  <si>
    <t xml:space="preserve">Tipo de pago: </t>
  </si>
  <si>
    <t>Tipo de Pago Generación QR</t>
  </si>
  <si>
    <t>Monto Fijo</t>
  </si>
  <si>
    <t xml:space="preserve">Moneda: </t>
  </si>
  <si>
    <t>Monto Variable</t>
  </si>
  <si>
    <r>
      <t xml:space="preserve">Monto: 
</t>
    </r>
    <r>
      <rPr>
        <sz val="9"/>
        <color rgb="FFFF0000"/>
        <rFont val="Arial"/>
        <family val="2"/>
      </rPr>
      <t>(completar solo si se elige "monto fijo", caso contrario registrar "0")</t>
    </r>
  </si>
  <si>
    <t xml:space="preserve">Concepto: </t>
  </si>
  <si>
    <t xml:space="preserve">Periodo de Validez: </t>
  </si>
  <si>
    <t>Perido de Validez Generación QR</t>
  </si>
  <si>
    <t>Anual</t>
  </si>
  <si>
    <t>Mensual</t>
  </si>
  <si>
    <t>Semanal</t>
  </si>
  <si>
    <t>Otro</t>
  </si>
  <si>
    <t>Generación del Código QR.</t>
  </si>
  <si>
    <t xml:space="preserve">Límite diario acumulado de todas las transacciones (Bs): </t>
  </si>
  <si>
    <t>del 15 de febrero al 28 de febrero.</t>
  </si>
  <si>
    <r>
      <rPr>
        <sz val="10"/>
        <rFont val="Arial"/>
        <family val="2"/>
      </rPr>
      <t xml:space="preserve">Monto: </t>
    </r>
    <r>
      <rPr>
        <sz val="10"/>
        <color rgb="FFFF0000"/>
        <rFont val="Arial"/>
        <family val="2"/>
      </rPr>
      <t xml:space="preserve">
</t>
    </r>
    <r>
      <rPr>
        <sz val="9"/>
        <color rgb="FFFF0000"/>
        <rFont val="Arial"/>
        <family val="2"/>
      </rPr>
      <t>(completar solo si se elige "monto fijo", caso contrario registrar "0")</t>
    </r>
  </si>
  <si>
    <r>
      <t xml:space="preserve">Estimado cliente, le informamos y recomendamos: 
▪ Hacer uso de su tarjeta de débito dentro de los 35 días de haber sido entregada caso contrario la misma se inactivará por falta de uso.
▪ Que la tarjeta de débito innominada que le ha sido entregada puede ser utilizada en el exterior y para realizar compras por internet, previa habilitación de los mismos, por el periodo requerido, a través de la Banca Digital, Bisa Responde o en cualquiera de nuestras oficinas a nivel nacional. Únicamente la tarjeta de débito se encuentra habilitada para realizar pagos por servicios TIGO por un monto diario de Bs. 1.000.-
▪ Que la tarjeta de débito se encuentra habilitada para realizar transacciones CONTACTLESS: 
     • Transacciones en POS con el ingreso del PIN hasta el límite diario establecido de la tarjeta de débito, sin el ingreso del PIN hasta un límite de Bs 150.- por operación y hasta un máximo de 4 transacciones al día.
     • Transacciones en ATM con uso de PIN de acuerdo al límite establecido en la tarjeta de débito. 
▪ Realizar periodicamente la revisión del extracto de su cuenta para verificar sus transacciones. 
▪ Que el plazo para solicitar la revisión de transacciones no reconocidas o no satisfactorias, realizadas con Tarjeta de Débito por internet, debe efectuarse antes de los cien (100) de realizada la transacción. Asimismo, dichas solicitudes pueden ser presentadas en los canales del Banco a su disposición (Página Web, Plataforma de atención al cliente o Bisa Responde), considerando lo siguiente:
</t>
    </r>
    <r>
      <rPr>
        <b/>
        <sz val="10"/>
        <rFont val="Calibri"/>
        <family val="2"/>
      </rPr>
      <t xml:space="preserve">   • </t>
    </r>
    <r>
      <rPr>
        <b/>
        <sz val="10"/>
        <rFont val="Arial"/>
        <family val="2"/>
      </rPr>
      <t xml:space="preserve">No se deberá superar las 35 transacciones por cada solicitud presentada. 
   </t>
    </r>
    <r>
      <rPr>
        <b/>
        <sz val="10"/>
        <rFont val="Calibri"/>
        <family val="2"/>
      </rPr>
      <t>•</t>
    </r>
    <r>
      <rPr>
        <b/>
        <sz val="10"/>
        <rFont val="Arial"/>
        <family val="2"/>
      </rPr>
      <t xml:space="preserve"> El plazo estipulado en el presente comunicado no aplica al Seguro de Protección de Tarjeta de Débito.  </t>
    </r>
  </si>
  <si>
    <r>
      <t>▪</t>
    </r>
    <r>
      <rPr>
        <b/>
        <sz val="9.3000000000000007"/>
        <rFont val="Arial"/>
        <family val="2"/>
      </rPr>
      <t xml:space="preserve"> Q</t>
    </r>
    <r>
      <rPr>
        <b/>
        <sz val="10"/>
        <rFont val="Arial"/>
        <family val="2"/>
      </rPr>
      <t xml:space="preserve">ue  Visa Internacional trabaja solamente con la moneda dólar estadounidense, por lo que las transacciones con la Tarjeta de Débito Bisa Efectiva en el exterior (moneda local), podrían aplicar doble tipo de cambio.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</si>
</sst>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hh:mm:ss;@"/>
    <numFmt numFmtId="166" formatCode="0;[Red]0"/>
    <numFmt numFmtId="167" formatCode="dd/mm/yyyy;@"/>
  </numFmts>
  <fonts count="60" x14ac:knownFonts="1">
    <font>
      <sz val="11"/>
      <color theme="1"/>
      <name val="Calibri"/>
      <family val="2"/>
      <scheme val="minor"/>
    </font>
    <font>
      <b/>
      <sz val="11"/>
      <color theme="1"/>
      <name val="Calibri"/>
      <family val="2"/>
      <scheme val="minor"/>
    </font>
    <font>
      <sz val="9"/>
      <color theme="1"/>
      <name val="Arial"/>
      <family val="2"/>
    </font>
    <font>
      <b/>
      <sz val="9"/>
      <color theme="1"/>
      <name val="Arial"/>
      <family val="2"/>
    </font>
    <font>
      <b/>
      <sz val="9"/>
      <color theme="0"/>
      <name val="Arial"/>
      <family val="2"/>
    </font>
    <font>
      <b/>
      <sz val="9"/>
      <name val="Arial"/>
      <family val="2"/>
    </font>
    <font>
      <sz val="9"/>
      <name val="Arial"/>
      <family val="2"/>
    </font>
    <font>
      <b/>
      <sz val="9"/>
      <color indexed="81"/>
      <name val="Tahoma"/>
      <family val="2"/>
    </font>
    <font>
      <sz val="9"/>
      <color rgb="FF000000"/>
      <name val="Arial"/>
      <family val="2"/>
    </font>
    <font>
      <sz val="7"/>
      <name val="Arial"/>
      <family val="2"/>
    </font>
    <font>
      <sz val="8"/>
      <color theme="1"/>
      <name val="Arial"/>
      <family val="2"/>
    </font>
    <font>
      <sz val="11"/>
      <name val="Calibri"/>
      <family val="2"/>
      <scheme val="minor"/>
    </font>
    <font>
      <b/>
      <sz val="11"/>
      <name val="Calibri"/>
      <family val="2"/>
      <scheme val="minor"/>
    </font>
    <font>
      <b/>
      <sz val="14"/>
      <color rgb="FFFF0000"/>
      <name val="Calibri"/>
      <family val="2"/>
      <scheme val="minor"/>
    </font>
    <font>
      <b/>
      <sz val="12"/>
      <color rgb="FFFF0000"/>
      <name val="Calibri"/>
      <family val="2"/>
      <scheme val="minor"/>
    </font>
    <font>
      <sz val="8"/>
      <name val="Arial"/>
      <family val="2"/>
    </font>
    <font>
      <i/>
      <sz val="8"/>
      <name val="Arial"/>
      <family val="2"/>
    </font>
    <font>
      <sz val="9"/>
      <color theme="0"/>
      <name val="Arial"/>
      <family val="2"/>
    </font>
    <font>
      <b/>
      <sz val="8"/>
      <name val="Arial"/>
      <family val="2"/>
    </font>
    <font>
      <b/>
      <sz val="9"/>
      <color rgb="FF0070C0"/>
      <name val="Arial"/>
      <family val="2"/>
    </font>
    <font>
      <b/>
      <sz val="10"/>
      <color rgb="FF0070C0"/>
      <name val="Arial"/>
      <family val="2"/>
    </font>
    <font>
      <b/>
      <sz val="12"/>
      <color rgb="FF0070C0"/>
      <name val="Arial"/>
      <family val="2"/>
    </font>
    <font>
      <b/>
      <sz val="8"/>
      <color theme="1"/>
      <name val="Arial"/>
      <family val="2"/>
    </font>
    <font>
      <u/>
      <sz val="11"/>
      <color theme="10"/>
      <name val="Calibri"/>
      <family val="2"/>
      <scheme val="minor"/>
    </font>
    <font>
      <sz val="10"/>
      <color theme="1"/>
      <name val="Arial"/>
      <family val="2"/>
    </font>
    <font>
      <b/>
      <sz val="10"/>
      <color theme="1"/>
      <name val="Arial"/>
      <family val="2"/>
    </font>
    <font>
      <sz val="11"/>
      <color theme="5"/>
      <name val="Calibri"/>
      <family val="2"/>
      <scheme val="minor"/>
    </font>
    <font>
      <sz val="10"/>
      <name val="Arial"/>
      <family val="2"/>
    </font>
    <font>
      <sz val="11"/>
      <color theme="1"/>
      <name val="Arial"/>
      <family val="2"/>
    </font>
    <font>
      <b/>
      <sz val="11"/>
      <color theme="1"/>
      <name val="Arial"/>
      <family val="2"/>
    </font>
    <font>
      <sz val="11"/>
      <name val="Arial"/>
      <family val="2"/>
    </font>
    <font>
      <sz val="11"/>
      <color indexed="8"/>
      <name val="Calibri"/>
      <family val="2"/>
    </font>
    <font>
      <b/>
      <sz val="12"/>
      <color theme="0"/>
      <name val="Arial"/>
      <family val="2"/>
    </font>
    <font>
      <b/>
      <sz val="12"/>
      <color indexed="8"/>
      <name val="Arial"/>
      <family val="2"/>
    </font>
    <font>
      <b/>
      <sz val="11"/>
      <color theme="0"/>
      <name val="Arial"/>
      <family val="2"/>
    </font>
    <font>
      <sz val="10"/>
      <color indexed="8"/>
      <name val="Arial"/>
      <family val="2"/>
    </font>
    <font>
      <sz val="10"/>
      <color rgb="FF0070C0"/>
      <name val="Arial"/>
      <family val="2"/>
    </font>
    <font>
      <b/>
      <sz val="11"/>
      <color theme="0"/>
      <name val="Calibri"/>
      <family val="2"/>
      <scheme val="minor"/>
    </font>
    <font>
      <sz val="9"/>
      <color indexed="81"/>
      <name val="Tahoma"/>
      <family val="2"/>
    </font>
    <font>
      <b/>
      <sz val="10"/>
      <color theme="0"/>
      <name val="Arial"/>
      <family val="2"/>
    </font>
    <font>
      <b/>
      <i/>
      <sz val="10"/>
      <color theme="1"/>
      <name val="Arial"/>
      <family val="2"/>
    </font>
    <font>
      <sz val="10"/>
      <color rgb="FF002060"/>
      <name val="Arial"/>
      <family val="2"/>
    </font>
    <font>
      <b/>
      <sz val="10"/>
      <color rgb="FF002060"/>
      <name val="Arial"/>
      <family val="2"/>
    </font>
    <font>
      <b/>
      <u/>
      <sz val="10"/>
      <color rgb="FF002060"/>
      <name val="Arial"/>
      <family val="2"/>
    </font>
    <font>
      <b/>
      <u/>
      <sz val="10"/>
      <color rgb="FF0070C0"/>
      <name val="Arial"/>
      <family val="2"/>
    </font>
    <font>
      <b/>
      <sz val="10"/>
      <name val="Arial"/>
      <family val="2"/>
    </font>
    <font>
      <b/>
      <i/>
      <sz val="10"/>
      <color theme="0"/>
      <name val="Arial"/>
      <family val="2"/>
    </font>
    <font>
      <sz val="10"/>
      <color rgb="FFFF0000"/>
      <name val="Arial"/>
      <family val="2"/>
    </font>
    <font>
      <b/>
      <sz val="10"/>
      <color rgb="FFFF0000"/>
      <name val="Arial"/>
      <family val="2"/>
    </font>
    <font>
      <i/>
      <sz val="10"/>
      <name val="Arial"/>
      <family val="2"/>
    </font>
    <font>
      <b/>
      <i/>
      <sz val="10"/>
      <name val="Arial"/>
      <family val="2"/>
    </font>
    <font>
      <b/>
      <u/>
      <sz val="10"/>
      <name val="Arial"/>
      <family val="2"/>
    </font>
    <font>
      <u/>
      <sz val="10"/>
      <name val="Arial"/>
      <family val="2"/>
    </font>
    <font>
      <i/>
      <sz val="10"/>
      <color rgb="FFFF0000"/>
      <name val="Arial"/>
      <family val="2"/>
    </font>
    <font>
      <sz val="11"/>
      <color rgb="FFFF0000"/>
      <name val="Arial"/>
      <family val="2"/>
    </font>
    <font>
      <b/>
      <i/>
      <sz val="10"/>
      <color rgb="FFFF0000"/>
      <name val="Arial"/>
      <family val="2"/>
    </font>
    <font>
      <sz val="10"/>
      <color theme="0"/>
      <name val="Arial"/>
      <family val="2"/>
    </font>
    <font>
      <sz val="9"/>
      <color rgb="FFFF0000"/>
      <name val="Arial"/>
      <family val="2"/>
    </font>
    <font>
      <b/>
      <sz val="10"/>
      <name val="Calibri"/>
      <family val="2"/>
    </font>
    <font>
      <b/>
      <sz val="9.3000000000000007"/>
      <name val="Arial"/>
      <family val="2"/>
    </font>
  </fonts>
  <fills count="1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bgColor indexed="64"/>
      </patternFill>
    </fill>
    <fill>
      <patternFill patternType="solid">
        <fgColor rgb="FFFF00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1"/>
        <bgColor indexed="64"/>
      </patternFill>
    </fill>
    <fill>
      <patternFill patternType="solid">
        <fgColor rgb="FFFFFF99"/>
        <bgColor indexed="64"/>
      </patternFill>
    </fill>
    <fill>
      <patternFill patternType="solid">
        <fgColor theme="6" tint="0.39997558519241921"/>
        <bgColor indexed="64"/>
      </patternFill>
    </fill>
    <fill>
      <patternFill patternType="solid">
        <fgColor rgb="FF0070C0"/>
        <bgColor indexed="64"/>
      </patternFill>
    </fill>
    <fill>
      <patternFill patternType="solid">
        <fgColor theme="6" tint="0.79998168889431442"/>
        <bgColor indexed="64"/>
      </patternFill>
    </fill>
  </fills>
  <borders count="104">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theme="0" tint="-0.499984740745262"/>
      </top>
      <bottom/>
      <diagonal/>
    </border>
    <border>
      <left style="thin">
        <color indexed="64"/>
      </left>
      <right style="thin">
        <color indexed="64"/>
      </right>
      <top style="thin">
        <color theme="0" tint="-0.499984740745262"/>
      </top>
      <bottom/>
      <diagonal/>
    </border>
    <border>
      <left/>
      <right/>
      <top style="thin">
        <color theme="0" tint="-0.499984740745262"/>
      </top>
      <bottom/>
      <diagonal/>
    </border>
    <border>
      <left style="thin">
        <color theme="0" tint="-0.34998626667073579"/>
      </left>
      <right style="thin">
        <color theme="0" tint="-0.34998626667073579"/>
      </right>
      <top style="thin">
        <color theme="0" tint="-0.499984740745262"/>
      </top>
      <bottom style="thin">
        <color theme="0" tint="-0.34998626667073579"/>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medium">
        <color indexed="64"/>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style="medium">
        <color indexed="64"/>
      </right>
      <top style="thin">
        <color theme="0" tint="-0.499984740745262"/>
      </top>
      <bottom/>
      <diagonal/>
    </border>
    <border>
      <left style="medium">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diagonal/>
    </border>
    <border>
      <left style="medium">
        <color indexed="64"/>
      </left>
      <right/>
      <top style="thin">
        <color theme="0" tint="-0.499984740745262"/>
      </top>
      <bottom/>
      <diagonal/>
    </border>
    <border>
      <left/>
      <right style="medium">
        <color indexed="64"/>
      </right>
      <top style="thin">
        <color theme="0" tint="-0.499984740745262"/>
      </top>
      <bottom/>
      <diagonal/>
    </border>
    <border>
      <left style="medium">
        <color indexed="64"/>
      </left>
      <right/>
      <top style="medium">
        <color indexed="64"/>
      </top>
      <bottom/>
      <diagonal/>
    </border>
    <border>
      <left style="thick">
        <color theme="3" tint="-0.499984740745262"/>
      </left>
      <right/>
      <top style="thick">
        <color theme="3" tint="-0.499984740745262"/>
      </top>
      <bottom/>
      <diagonal/>
    </border>
    <border>
      <left/>
      <right/>
      <top style="thick">
        <color theme="3" tint="-0.499984740745262"/>
      </top>
      <bottom/>
      <diagonal/>
    </border>
    <border>
      <left/>
      <right style="thick">
        <color theme="3" tint="-0.499984740745262"/>
      </right>
      <top style="thick">
        <color theme="3" tint="-0.499984740745262"/>
      </top>
      <bottom/>
      <diagonal/>
    </border>
    <border>
      <left style="thick">
        <color theme="3" tint="-0.499984740745262"/>
      </left>
      <right/>
      <top/>
      <bottom/>
      <diagonal/>
    </border>
    <border>
      <left/>
      <right style="thick">
        <color theme="3" tint="-0.499984740745262"/>
      </right>
      <top/>
      <bottom/>
      <diagonal/>
    </border>
    <border>
      <left style="thick">
        <color theme="3" tint="-0.499984740745262"/>
      </left>
      <right/>
      <top/>
      <bottom style="thick">
        <color theme="3" tint="-0.499984740745262"/>
      </bottom>
      <diagonal/>
    </border>
    <border>
      <left/>
      <right/>
      <top/>
      <bottom style="thick">
        <color theme="3" tint="-0.499984740745262"/>
      </bottom>
      <diagonal/>
    </border>
    <border>
      <left/>
      <right style="thick">
        <color theme="3" tint="-0.499984740745262"/>
      </right>
      <top/>
      <bottom style="thick">
        <color theme="3" tint="-0.499984740745262"/>
      </bottom>
      <diagonal/>
    </border>
    <border>
      <left/>
      <right/>
      <top style="thick">
        <color theme="3" tint="-0.499984740745262"/>
      </top>
      <bottom style="thin">
        <color theme="0" tint="-0.499984740745262"/>
      </bottom>
      <diagonal/>
    </border>
    <border>
      <left style="medium">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medium">
        <color indexed="64"/>
      </right>
      <top style="medium">
        <color theme="0" tint="-0.499984740745262"/>
      </top>
      <bottom style="thin">
        <color indexed="64"/>
      </bottom>
      <diagonal/>
    </border>
    <border>
      <left style="medium">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medium">
        <color indexed="64"/>
      </right>
      <top style="thin">
        <color theme="0" tint="-0.499984740745262"/>
      </top>
      <bottom style="thin">
        <color indexed="64"/>
      </bottom>
      <diagonal/>
    </border>
    <border>
      <left style="medium">
        <color indexed="64"/>
      </left>
      <right/>
      <top/>
      <bottom style="thin">
        <color theme="0" tint="-0.499984740745262"/>
      </bottom>
      <diagonal/>
    </border>
    <border>
      <left/>
      <right style="medium">
        <color indexed="64"/>
      </right>
      <top/>
      <bottom style="thin">
        <color theme="0" tint="-0.499984740745262"/>
      </bottom>
      <diagonal/>
    </border>
    <border>
      <left/>
      <right style="medium">
        <color auto="1"/>
      </right>
      <top style="medium">
        <color auto="1"/>
      </top>
      <bottom/>
      <diagonal/>
    </border>
    <border>
      <left/>
      <right/>
      <top style="double">
        <color indexed="64"/>
      </top>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49998474074526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34998626667073579"/>
      </left>
      <right/>
      <top style="thin">
        <color theme="0" tint="-0.499984740745262"/>
      </top>
      <bottom/>
      <diagonal/>
    </border>
    <border>
      <left/>
      <right style="thin">
        <color theme="0" tint="-0.34998626667073579"/>
      </right>
      <top style="thin">
        <color theme="0" tint="-0.499984740745262"/>
      </top>
      <bottom/>
      <diagonal/>
    </border>
    <border>
      <left style="thin">
        <color theme="0" tint="-0.34998626667073579"/>
      </left>
      <right/>
      <top/>
      <bottom/>
      <diagonal/>
    </border>
    <border>
      <left/>
      <right style="medium">
        <color theme="1"/>
      </right>
      <top/>
      <bottom style="thin">
        <color theme="0" tint="-0.499984740745262"/>
      </bottom>
      <diagonal/>
    </border>
    <border>
      <left/>
      <right style="medium">
        <color theme="1"/>
      </right>
      <top/>
      <bottom/>
      <diagonal/>
    </border>
    <border>
      <left/>
      <right style="medium">
        <color theme="1"/>
      </right>
      <top style="thin">
        <color theme="0" tint="-0.499984740745262"/>
      </top>
      <bottom style="thin">
        <color theme="0" tint="-0.499984740745262"/>
      </bottom>
      <diagonal/>
    </border>
    <border>
      <left style="thin">
        <color theme="0" tint="-0.34998626667073579"/>
      </left>
      <right/>
      <top style="thin">
        <color theme="0" tint="-0.499984740745262"/>
      </top>
      <bottom style="thin">
        <color theme="0" tint="-0.34998626667073579"/>
      </bottom>
      <diagonal/>
    </border>
    <border>
      <left/>
      <right style="thin">
        <color theme="0" tint="-0.34998626667073579"/>
      </right>
      <top style="thin">
        <color theme="0" tint="-0.499984740745262"/>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3">
    <xf numFmtId="0" fontId="0" fillId="0" borderId="0"/>
    <xf numFmtId="0" fontId="23" fillId="0" borderId="0" applyNumberFormat="0" applyFill="0" applyBorder="0" applyAlignment="0" applyProtection="0"/>
    <xf numFmtId="0" fontId="31" fillId="0" borderId="0"/>
  </cellStyleXfs>
  <cellXfs count="915">
    <xf numFmtId="0" fontId="0" fillId="0" borderId="0" xfId="0"/>
    <xf numFmtId="1" fontId="8" fillId="0" borderId="10" xfId="0" applyNumberFormat="1" applyFont="1" applyBorder="1" applyAlignment="1" applyProtection="1">
      <alignment horizontal="left" vertical="center" wrapText="1"/>
      <protection hidden="1"/>
    </xf>
    <xf numFmtId="1" fontId="8" fillId="0" borderId="11" xfId="0" applyNumberFormat="1" applyFont="1" applyBorder="1" applyAlignment="1" applyProtection="1">
      <alignment horizontal="left" vertical="center" wrapText="1"/>
      <protection hidden="1"/>
    </xf>
    <xf numFmtId="1" fontId="2" fillId="0" borderId="0" xfId="0" applyNumberFormat="1" applyFont="1" applyAlignment="1" applyProtection="1">
      <alignment vertical="center"/>
      <protection hidden="1"/>
    </xf>
    <xf numFmtId="1" fontId="3" fillId="0" borderId="0" xfId="0" applyNumberFormat="1" applyFont="1" applyAlignment="1" applyProtection="1">
      <alignment vertical="center"/>
      <protection hidden="1"/>
    </xf>
    <xf numFmtId="1" fontId="2" fillId="2" borderId="0" xfId="0" applyNumberFormat="1" applyFont="1" applyFill="1" applyAlignment="1" applyProtection="1">
      <alignment vertical="center"/>
      <protection hidden="1"/>
    </xf>
    <xf numFmtId="1" fontId="3" fillId="4" borderId="0" xfId="0" applyNumberFormat="1" applyFont="1" applyFill="1" applyAlignment="1" applyProtection="1">
      <alignment horizontal="left" vertical="center"/>
      <protection hidden="1"/>
    </xf>
    <xf numFmtId="1" fontId="3" fillId="0" borderId="0" xfId="0" applyNumberFormat="1" applyFont="1" applyAlignment="1" applyProtection="1">
      <alignment horizontal="left" vertical="center"/>
      <protection hidden="1"/>
    </xf>
    <xf numFmtId="1" fontId="15" fillId="2" borderId="0" xfId="0" applyNumberFormat="1" applyFont="1" applyFill="1" applyAlignment="1" applyProtection="1">
      <alignment horizontal="left" vertical="center"/>
      <protection hidden="1"/>
    </xf>
    <xf numFmtId="1" fontId="18" fillId="2" borderId="0" xfId="0" applyNumberFormat="1" applyFont="1" applyFill="1" applyAlignment="1" applyProtection="1">
      <alignment horizontal="left" vertical="center"/>
      <protection hidden="1"/>
    </xf>
    <xf numFmtId="1" fontId="6" fillId="0" borderId="0" xfId="0" applyNumberFormat="1" applyFont="1" applyAlignment="1" applyProtection="1">
      <alignment horizontal="left" vertical="center"/>
      <protection hidden="1"/>
    </xf>
    <xf numFmtId="0" fontId="12" fillId="2" borderId="0" xfId="0" applyFont="1" applyFill="1" applyProtection="1">
      <protection hidden="1"/>
    </xf>
    <xf numFmtId="0" fontId="0" fillId="0" borderId="0" xfId="0" applyProtection="1">
      <protection hidden="1"/>
    </xf>
    <xf numFmtId="0" fontId="13" fillId="2" borderId="0" xfId="0" applyFont="1" applyFill="1" applyAlignment="1" applyProtection="1">
      <alignment horizontal="center"/>
      <protection hidden="1"/>
    </xf>
    <xf numFmtId="1" fontId="4" fillId="3" borderId="0" xfId="0" applyNumberFormat="1" applyFont="1" applyFill="1" applyAlignment="1" applyProtection="1">
      <alignment vertical="center"/>
      <protection hidden="1"/>
    </xf>
    <xf numFmtId="1" fontId="24" fillId="0" borderId="0" xfId="0" applyNumberFormat="1" applyFont="1" applyAlignment="1" applyProtection="1">
      <alignment vertical="center"/>
      <protection hidden="1"/>
    </xf>
    <xf numFmtId="1" fontId="25" fillId="5" borderId="5" xfId="0" applyNumberFormat="1" applyFont="1" applyFill="1" applyBorder="1" applyAlignment="1" applyProtection="1">
      <alignment horizontal="center" vertical="center"/>
      <protection hidden="1"/>
    </xf>
    <xf numFmtId="1" fontId="24" fillId="0" borderId="0" xfId="0" applyNumberFormat="1" applyFont="1" applyAlignment="1" applyProtection="1">
      <alignment horizontal="left" vertical="center"/>
      <protection hidden="1"/>
    </xf>
    <xf numFmtId="1" fontId="5" fillId="2" borderId="0" xfId="0" applyNumberFormat="1" applyFont="1" applyFill="1" applyAlignment="1" applyProtection="1">
      <alignment horizontal="left" vertical="center"/>
      <protection hidden="1"/>
    </xf>
    <xf numFmtId="1" fontId="2" fillId="7" borderId="0" xfId="0" applyNumberFormat="1" applyFont="1" applyFill="1" applyAlignment="1" applyProtection="1">
      <alignment horizontal="left" vertical="center"/>
      <protection hidden="1"/>
    </xf>
    <xf numFmtId="1" fontId="5" fillId="7" borderId="0" xfId="0" applyNumberFormat="1" applyFont="1" applyFill="1" applyAlignment="1" applyProtection="1">
      <alignment horizontal="left" vertical="center"/>
      <protection hidden="1"/>
    </xf>
    <xf numFmtId="0" fontId="11" fillId="0" borderId="0" xfId="0" applyFont="1" applyProtection="1">
      <protection hidden="1"/>
    </xf>
    <xf numFmtId="1" fontId="2" fillId="2" borderId="0" xfId="0" applyNumberFormat="1" applyFont="1" applyFill="1" applyAlignment="1" applyProtection="1">
      <alignment horizontal="left" vertical="center"/>
      <protection hidden="1"/>
    </xf>
    <xf numFmtId="1" fontId="4" fillId="3" borderId="13" xfId="0" applyNumberFormat="1" applyFont="1" applyFill="1" applyBorder="1" applyAlignment="1" applyProtection="1">
      <alignment vertical="center"/>
      <protection hidden="1"/>
    </xf>
    <xf numFmtId="1" fontId="6" fillId="2" borderId="13" xfId="0" applyNumberFormat="1" applyFont="1" applyFill="1" applyBorder="1" applyAlignment="1" applyProtection="1">
      <alignment horizontal="left" vertical="center"/>
      <protection hidden="1"/>
    </xf>
    <xf numFmtId="1" fontId="6" fillId="2" borderId="0" xfId="0" applyNumberFormat="1" applyFont="1" applyFill="1" applyAlignment="1" applyProtection="1">
      <alignment vertical="center"/>
      <protection hidden="1"/>
    </xf>
    <xf numFmtId="1" fontId="6" fillId="2" borderId="9" xfId="0" applyNumberFormat="1" applyFont="1" applyFill="1" applyBorder="1" applyAlignment="1" applyProtection="1">
      <alignment horizontal="left" vertical="center"/>
      <protection hidden="1"/>
    </xf>
    <xf numFmtId="3" fontId="5" fillId="2" borderId="0" xfId="0" applyNumberFormat="1" applyFont="1" applyFill="1" applyAlignment="1" applyProtection="1">
      <alignment horizontal="left" vertical="center"/>
      <protection hidden="1"/>
    </xf>
    <xf numFmtId="3" fontId="5" fillId="2" borderId="9" xfId="0" applyNumberFormat="1" applyFont="1" applyFill="1" applyBorder="1" applyAlignment="1" applyProtection="1">
      <alignment horizontal="left" vertical="center"/>
      <protection hidden="1"/>
    </xf>
    <xf numFmtId="1" fontId="5" fillId="2" borderId="9" xfId="0" applyNumberFormat="1" applyFont="1" applyFill="1" applyBorder="1" applyAlignment="1" applyProtection="1">
      <alignment horizontal="center" vertical="center"/>
      <protection hidden="1"/>
    </xf>
    <xf numFmtId="1" fontId="2" fillId="0" borderId="13" xfId="0" applyNumberFormat="1" applyFont="1" applyBorder="1" applyAlignment="1" applyProtection="1">
      <alignment vertical="center"/>
      <protection hidden="1"/>
    </xf>
    <xf numFmtId="1" fontId="2" fillId="0" borderId="9" xfId="0" applyNumberFormat="1" applyFont="1" applyBorder="1" applyAlignment="1" applyProtection="1">
      <alignment vertical="center"/>
      <protection hidden="1"/>
    </xf>
    <xf numFmtId="1" fontId="24" fillId="0" borderId="13" xfId="0" applyNumberFormat="1" applyFont="1" applyBorder="1" applyAlignment="1" applyProtection="1">
      <alignment vertical="center"/>
      <protection hidden="1"/>
    </xf>
    <xf numFmtId="1" fontId="24" fillId="0" borderId="9" xfId="0" applyNumberFormat="1" applyFont="1" applyBorder="1" applyAlignment="1" applyProtection="1">
      <alignment vertical="center"/>
      <protection hidden="1"/>
    </xf>
    <xf numFmtId="1" fontId="25" fillId="0" borderId="0" xfId="0" applyNumberFormat="1" applyFont="1" applyAlignment="1" applyProtection="1">
      <alignment horizontal="center" vertical="center"/>
      <protection hidden="1"/>
    </xf>
    <xf numFmtId="1" fontId="24" fillId="2" borderId="9" xfId="0" applyNumberFormat="1" applyFont="1" applyFill="1" applyBorder="1" applyAlignment="1" applyProtection="1">
      <alignment horizontal="left" vertical="center"/>
      <protection hidden="1"/>
    </xf>
    <xf numFmtId="1" fontId="24" fillId="0" borderId="13" xfId="0" applyNumberFormat="1" applyFont="1" applyBorder="1" applyAlignment="1" applyProtection="1">
      <alignment horizontal="left" vertical="center"/>
      <protection hidden="1"/>
    </xf>
    <xf numFmtId="1" fontId="2" fillId="2" borderId="13" xfId="0" applyNumberFormat="1" applyFont="1" applyFill="1" applyBorder="1" applyAlignment="1" applyProtection="1">
      <alignment vertical="center"/>
      <protection hidden="1"/>
    </xf>
    <xf numFmtId="1" fontId="2" fillId="2" borderId="9" xfId="0" applyNumberFormat="1" applyFont="1" applyFill="1" applyBorder="1" applyAlignment="1" applyProtection="1">
      <alignment vertical="center"/>
      <protection hidden="1"/>
    </xf>
    <xf numFmtId="1" fontId="2" fillId="0" borderId="2" xfId="0" applyNumberFormat="1" applyFont="1" applyBorder="1" applyAlignment="1" applyProtection="1">
      <alignment vertical="center"/>
      <protection hidden="1"/>
    </xf>
    <xf numFmtId="1" fontId="2" fillId="0" borderId="3" xfId="0" applyNumberFormat="1" applyFont="1" applyBorder="1" applyAlignment="1" applyProtection="1">
      <alignment vertical="center"/>
      <protection hidden="1"/>
    </xf>
    <xf numFmtId="1" fontId="2" fillId="0" borderId="4" xfId="0" applyNumberFormat="1" applyFont="1" applyBorder="1" applyAlignment="1" applyProtection="1">
      <alignment vertical="center"/>
      <protection hidden="1"/>
    </xf>
    <xf numFmtId="1" fontId="17" fillId="0" borderId="0" xfId="0" applyNumberFormat="1" applyFont="1" applyAlignment="1" applyProtection="1">
      <alignment horizontal="left" vertical="center"/>
      <protection hidden="1"/>
    </xf>
    <xf numFmtId="1" fontId="6" fillId="2" borderId="0" xfId="0" applyNumberFormat="1" applyFont="1" applyFill="1" applyAlignment="1" applyProtection="1">
      <alignment horizontal="left" vertical="center"/>
      <protection hidden="1"/>
    </xf>
    <xf numFmtId="0" fontId="37" fillId="10" borderId="0" xfId="0" applyFont="1" applyFill="1" applyProtection="1">
      <protection hidden="1"/>
    </xf>
    <xf numFmtId="0" fontId="14" fillId="2" borderId="0" xfId="0" applyFont="1" applyFill="1" applyAlignment="1" applyProtection="1">
      <alignment horizontal="center"/>
      <protection hidden="1"/>
    </xf>
    <xf numFmtId="0" fontId="1" fillId="2" borderId="0" xfId="0" applyFont="1" applyFill="1" applyAlignment="1" applyProtection="1">
      <alignment horizontal="center"/>
      <protection hidden="1"/>
    </xf>
    <xf numFmtId="1" fontId="6" fillId="2" borderId="0" xfId="0" applyNumberFormat="1" applyFont="1" applyFill="1" applyAlignment="1" applyProtection="1">
      <alignment vertical="center" wrapText="1"/>
      <protection hidden="1"/>
    </xf>
    <xf numFmtId="1" fontId="21" fillId="2" borderId="33" xfId="0" applyNumberFormat="1" applyFont="1" applyFill="1" applyBorder="1" applyAlignment="1" applyProtection="1">
      <alignment horizontal="left" vertical="top"/>
      <protection hidden="1"/>
    </xf>
    <xf numFmtId="1" fontId="21" fillId="2" borderId="32" xfId="0" applyNumberFormat="1" applyFont="1" applyFill="1" applyBorder="1" applyAlignment="1" applyProtection="1">
      <alignment horizontal="left" vertical="top"/>
      <protection hidden="1"/>
    </xf>
    <xf numFmtId="1" fontId="2" fillId="2" borderId="40" xfId="0" applyNumberFormat="1" applyFont="1" applyFill="1" applyBorder="1" applyAlignment="1" applyProtection="1">
      <alignment horizontal="left" vertical="center"/>
      <protection hidden="1"/>
    </xf>
    <xf numFmtId="1" fontId="2" fillId="0" borderId="36" xfId="0" applyNumberFormat="1" applyFont="1" applyBorder="1" applyAlignment="1" applyProtection="1">
      <alignment horizontal="left" vertical="center"/>
      <protection hidden="1"/>
    </xf>
    <xf numFmtId="1" fontId="2" fillId="2" borderId="36" xfId="0" applyNumberFormat="1" applyFont="1" applyFill="1" applyBorder="1" applyAlignment="1" applyProtection="1">
      <alignment horizontal="left" vertical="center"/>
      <protection hidden="1"/>
    </xf>
    <xf numFmtId="1" fontId="2" fillId="0" borderId="40" xfId="0" applyNumberFormat="1" applyFont="1" applyBorder="1" applyAlignment="1" applyProtection="1">
      <alignment horizontal="left" vertical="center"/>
      <protection hidden="1"/>
    </xf>
    <xf numFmtId="1" fontId="2" fillId="0" borderId="30" xfId="0" applyNumberFormat="1" applyFont="1" applyBorder="1" applyAlignment="1" applyProtection="1">
      <alignment horizontal="left" vertical="center"/>
      <protection hidden="1"/>
    </xf>
    <xf numFmtId="1" fontId="21" fillId="2" borderId="44" xfId="0" applyNumberFormat="1" applyFont="1" applyFill="1" applyBorder="1" applyAlignment="1" applyProtection="1">
      <alignment horizontal="left" vertical="top"/>
      <protection hidden="1"/>
    </xf>
    <xf numFmtId="1" fontId="19" fillId="2" borderId="33" xfId="0" applyNumberFormat="1" applyFont="1" applyFill="1" applyBorder="1" applyAlignment="1" applyProtection="1">
      <alignment horizontal="left" vertical="center"/>
      <protection hidden="1"/>
    </xf>
    <xf numFmtId="1" fontId="10" fillId="0" borderId="33" xfId="0" applyNumberFormat="1" applyFont="1" applyBorder="1" applyAlignment="1" applyProtection="1">
      <alignment horizontal="left" vertical="center" wrapText="1"/>
      <protection hidden="1"/>
    </xf>
    <xf numFmtId="1" fontId="2" fillId="0" borderId="33" xfId="0" applyNumberFormat="1" applyFont="1" applyBorder="1" applyAlignment="1" applyProtection="1">
      <alignment horizontal="left" vertical="center"/>
      <protection hidden="1"/>
    </xf>
    <xf numFmtId="1" fontId="2" fillId="0" borderId="34" xfId="0" applyNumberFormat="1" applyFont="1" applyBorder="1" applyAlignment="1" applyProtection="1">
      <alignment horizontal="left" vertical="center"/>
      <protection hidden="1"/>
    </xf>
    <xf numFmtId="1" fontId="6" fillId="11" borderId="24" xfId="0" applyNumberFormat="1" applyFont="1" applyFill="1" applyBorder="1" applyAlignment="1" applyProtection="1">
      <alignment horizontal="center" vertical="center"/>
      <protection locked="0"/>
    </xf>
    <xf numFmtId="0" fontId="0" fillId="0" borderId="29" xfId="0" applyBorder="1" applyAlignment="1" applyProtection="1">
      <alignment horizontal="left"/>
      <protection hidden="1"/>
    </xf>
    <xf numFmtId="0" fontId="0" fillId="0" borderId="30" xfId="0" applyBorder="1" applyAlignment="1" applyProtection="1">
      <alignment horizontal="left"/>
      <protection hidden="1"/>
    </xf>
    <xf numFmtId="1" fontId="10" fillId="0" borderId="0" xfId="0" applyNumberFormat="1" applyFont="1" applyAlignment="1" applyProtection="1">
      <alignment horizontal="left" vertical="center"/>
      <protection hidden="1"/>
    </xf>
    <xf numFmtId="0" fontId="12" fillId="0" borderId="0" xfId="0" applyFont="1" applyProtection="1">
      <protection hidden="1"/>
    </xf>
    <xf numFmtId="1" fontId="4" fillId="0" borderId="29" xfId="0" applyNumberFormat="1" applyFont="1" applyBorder="1" applyAlignment="1" applyProtection="1">
      <alignment horizontal="left" vertical="center"/>
      <protection hidden="1"/>
    </xf>
    <xf numFmtId="1" fontId="4" fillId="0" borderId="30" xfId="0" applyNumberFormat="1" applyFont="1" applyBorder="1" applyAlignment="1" applyProtection="1">
      <alignment horizontal="left" vertical="center"/>
      <protection hidden="1"/>
    </xf>
    <xf numFmtId="1" fontId="4" fillId="0" borderId="52" xfId="0" applyNumberFormat="1" applyFont="1" applyBorder="1" applyAlignment="1" applyProtection="1">
      <alignment horizontal="left" vertical="center"/>
      <protection hidden="1"/>
    </xf>
    <xf numFmtId="1" fontId="4" fillId="0" borderId="44" xfId="0" applyNumberFormat="1" applyFont="1" applyBorder="1" applyAlignment="1" applyProtection="1">
      <alignment horizontal="left" vertical="center"/>
      <protection hidden="1"/>
    </xf>
    <xf numFmtId="1" fontId="4" fillId="0" borderId="40" xfId="0" applyNumberFormat="1" applyFont="1" applyBorder="1" applyAlignment="1" applyProtection="1">
      <alignment horizontal="left" vertical="center"/>
      <protection hidden="1"/>
    </xf>
    <xf numFmtId="1" fontId="23" fillId="2" borderId="0" xfId="1" applyNumberFormat="1" applyFill="1" applyBorder="1" applyAlignment="1" applyProtection="1">
      <alignment vertical="center" wrapText="1"/>
      <protection hidden="1"/>
    </xf>
    <xf numFmtId="1" fontId="19" fillId="2" borderId="44" xfId="0" applyNumberFormat="1" applyFont="1" applyFill="1" applyBorder="1" applyAlignment="1" applyProtection="1">
      <alignment vertical="top" wrapText="1"/>
      <protection hidden="1"/>
    </xf>
    <xf numFmtId="1" fontId="21" fillId="2" borderId="0" xfId="0" applyNumberFormat="1" applyFont="1" applyFill="1" applyAlignment="1" applyProtection="1">
      <alignment horizontal="left" vertical="top"/>
      <protection hidden="1"/>
    </xf>
    <xf numFmtId="1" fontId="23" fillId="2" borderId="0" xfId="1" applyNumberFormat="1" applyFill="1" applyBorder="1" applyAlignment="1" applyProtection="1">
      <alignment vertical="top" wrapText="1"/>
      <protection hidden="1"/>
    </xf>
    <xf numFmtId="1" fontId="5" fillId="0" borderId="13" xfId="0" applyNumberFormat="1" applyFont="1" applyBorder="1" applyAlignment="1" applyProtection="1">
      <alignment horizontal="left" vertical="center"/>
      <protection hidden="1"/>
    </xf>
    <xf numFmtId="1" fontId="6" fillId="12" borderId="24" xfId="0" applyNumberFormat="1" applyFont="1" applyFill="1" applyBorder="1" applyAlignment="1" applyProtection="1">
      <alignment horizontal="center" vertical="center"/>
      <protection hidden="1"/>
    </xf>
    <xf numFmtId="1" fontId="5" fillId="0" borderId="0" xfId="0" applyNumberFormat="1" applyFont="1" applyAlignment="1" applyProtection="1">
      <alignment horizontal="left" vertical="center"/>
      <protection hidden="1"/>
    </xf>
    <xf numFmtId="1" fontId="6" fillId="2" borderId="0" xfId="0" applyNumberFormat="1" applyFont="1" applyFill="1" applyAlignment="1" applyProtection="1">
      <alignment horizontal="left" vertical="center" wrapText="1"/>
      <protection hidden="1"/>
    </xf>
    <xf numFmtId="0" fontId="13" fillId="2" borderId="0" xfId="0" applyFont="1" applyFill="1" applyAlignment="1" applyProtection="1">
      <alignment horizontal="center" vertical="center"/>
      <protection hidden="1"/>
    </xf>
    <xf numFmtId="1" fontId="4" fillId="0" borderId="0" xfId="0" applyNumberFormat="1" applyFont="1" applyAlignment="1" applyProtection="1">
      <alignment horizontal="left" vertical="center"/>
      <protection hidden="1"/>
    </xf>
    <xf numFmtId="1" fontId="4" fillId="3" borderId="33" xfId="0" applyNumberFormat="1" applyFont="1" applyFill="1" applyBorder="1" applyAlignment="1" applyProtection="1">
      <alignment horizontal="left" vertical="center"/>
      <protection hidden="1"/>
    </xf>
    <xf numFmtId="1" fontId="4" fillId="3" borderId="34" xfId="0" applyNumberFormat="1" applyFont="1" applyFill="1" applyBorder="1" applyAlignment="1" applyProtection="1">
      <alignment horizontal="left" vertical="center"/>
      <protection hidden="1"/>
    </xf>
    <xf numFmtId="1" fontId="2" fillId="0" borderId="0" xfId="0" applyNumberFormat="1" applyFont="1" applyAlignment="1" applyProtection="1">
      <alignment horizontal="left" vertical="center"/>
      <protection hidden="1"/>
    </xf>
    <xf numFmtId="1" fontId="2" fillId="0" borderId="29" xfId="0" applyNumberFormat="1" applyFont="1" applyBorder="1" applyAlignment="1" applyProtection="1">
      <alignment horizontal="left" vertical="center"/>
      <protection hidden="1"/>
    </xf>
    <xf numFmtId="1" fontId="2" fillId="0" borderId="44" xfId="0" applyNumberFormat="1" applyFont="1" applyBorder="1" applyAlignment="1" applyProtection="1">
      <alignment horizontal="left" vertical="center"/>
      <protection hidden="1"/>
    </xf>
    <xf numFmtId="1" fontId="19" fillId="2" borderId="33" xfId="0" applyNumberFormat="1" applyFont="1" applyFill="1" applyBorder="1" applyAlignment="1" applyProtection="1">
      <alignment horizontal="left" vertical="center" wrapText="1"/>
      <protection hidden="1"/>
    </xf>
    <xf numFmtId="1" fontId="19" fillId="2" borderId="34" xfId="0" applyNumberFormat="1" applyFont="1" applyFill="1" applyBorder="1" applyAlignment="1" applyProtection="1">
      <alignment horizontal="left" vertical="center" wrapText="1"/>
      <protection hidden="1"/>
    </xf>
    <xf numFmtId="0" fontId="32" fillId="0" borderId="0" xfId="2" applyFont="1" applyAlignment="1" applyProtection="1">
      <alignment vertical="center"/>
      <protection hidden="1"/>
    </xf>
    <xf numFmtId="0" fontId="33" fillId="0" borderId="0" xfId="2" applyFont="1" applyAlignment="1" applyProtection="1">
      <alignment vertical="center"/>
      <protection hidden="1"/>
    </xf>
    <xf numFmtId="0" fontId="36" fillId="0" borderId="0" xfId="2" applyFont="1" applyAlignment="1" applyProtection="1">
      <alignment vertical="top" wrapText="1"/>
      <protection hidden="1"/>
    </xf>
    <xf numFmtId="0" fontId="36" fillId="0" borderId="0" xfId="2" applyFont="1" applyAlignment="1" applyProtection="1">
      <alignment horizontal="left" vertical="center" wrapText="1"/>
      <protection hidden="1"/>
    </xf>
    <xf numFmtId="0" fontId="36" fillId="0" borderId="0" xfId="2" applyFont="1" applyAlignment="1" applyProtection="1">
      <alignment vertical="center" wrapText="1"/>
      <protection hidden="1"/>
    </xf>
    <xf numFmtId="0" fontId="35" fillId="0" borderId="0" xfId="2" applyFont="1" applyAlignment="1" applyProtection="1">
      <alignment vertical="center"/>
      <protection hidden="1"/>
    </xf>
    <xf numFmtId="1" fontId="6" fillId="11" borderId="24" xfId="0" applyNumberFormat="1" applyFont="1" applyFill="1" applyBorder="1" applyAlignment="1" applyProtection="1">
      <alignment horizontal="left" vertical="center"/>
      <protection locked="0"/>
    </xf>
    <xf numFmtId="0" fontId="26" fillId="0" borderId="0" xfId="0" applyFont="1"/>
    <xf numFmtId="0" fontId="1" fillId="8" borderId="0" xfId="0" applyFont="1" applyFill="1" applyAlignment="1">
      <alignment horizontal="center"/>
    </xf>
    <xf numFmtId="0" fontId="28" fillId="0" borderId="0" xfId="0" applyFont="1"/>
    <xf numFmtId="0" fontId="1" fillId="8" borderId="5" xfId="0" applyFont="1" applyFill="1" applyBorder="1"/>
    <xf numFmtId="0" fontId="0" fillId="0" borderId="5" xfId="0" applyBorder="1"/>
    <xf numFmtId="0" fontId="1" fillId="8" borderId="5" xfId="0" applyFont="1" applyFill="1" applyBorder="1" applyAlignment="1">
      <alignment wrapText="1"/>
    </xf>
    <xf numFmtId="0" fontId="29" fillId="8" borderId="0" xfId="0" applyFont="1" applyFill="1" applyAlignment="1">
      <alignment horizontal="center"/>
    </xf>
    <xf numFmtId="0" fontId="28" fillId="0" borderId="5" xfId="0" applyFont="1" applyBorder="1"/>
    <xf numFmtId="0" fontId="24" fillId="0" borderId="5" xfId="0" applyFont="1" applyBorder="1"/>
    <xf numFmtId="1" fontId="2" fillId="0" borderId="5" xfId="0" applyNumberFormat="1" applyFont="1" applyBorder="1" applyAlignment="1">
      <alignment horizontal="left" vertical="center"/>
    </xf>
    <xf numFmtId="0" fontId="30" fillId="2" borderId="5" xfId="0" applyFont="1" applyFill="1" applyBorder="1"/>
    <xf numFmtId="0" fontId="27" fillId="0" borderId="5" xfId="0" applyFont="1" applyBorder="1" applyAlignment="1">
      <alignment vertical="center" wrapText="1"/>
    </xf>
    <xf numFmtId="0" fontId="28" fillId="0" borderId="10" xfId="0" applyFont="1" applyBorder="1"/>
    <xf numFmtId="0" fontId="28" fillId="0" borderId="5" xfId="0" applyFont="1" applyBorder="1" applyAlignment="1">
      <alignment wrapText="1"/>
    </xf>
    <xf numFmtId="0" fontId="0" fillId="0" borderId="5" xfId="0" applyBorder="1" applyAlignment="1">
      <alignment horizontal="left"/>
    </xf>
    <xf numFmtId="1" fontId="19" fillId="2" borderId="33" xfId="0" applyNumberFormat="1" applyFont="1" applyFill="1" applyBorder="1" applyAlignment="1" applyProtection="1">
      <alignment vertical="top" wrapText="1"/>
      <protection hidden="1"/>
    </xf>
    <xf numFmtId="1" fontId="19" fillId="2" borderId="34" xfId="0" applyNumberFormat="1" applyFont="1" applyFill="1" applyBorder="1" applyAlignment="1" applyProtection="1">
      <alignment vertical="top" wrapText="1"/>
      <protection hidden="1"/>
    </xf>
    <xf numFmtId="0" fontId="20" fillId="0" borderId="29" xfId="2" applyFont="1" applyBorder="1" applyAlignment="1" applyProtection="1">
      <alignment vertical="top" wrapText="1"/>
      <protection hidden="1"/>
    </xf>
    <xf numFmtId="0" fontId="20" fillId="0" borderId="30" xfId="2" applyFont="1" applyBorder="1" applyAlignment="1" applyProtection="1">
      <alignment vertical="top" wrapText="1"/>
      <protection hidden="1"/>
    </xf>
    <xf numFmtId="0" fontId="20" fillId="0" borderId="29" xfId="2" applyFont="1" applyBorder="1" applyAlignment="1" applyProtection="1">
      <alignment vertical="center" wrapText="1"/>
      <protection hidden="1"/>
    </xf>
    <xf numFmtId="0" fontId="21" fillId="0" borderId="29" xfId="2" applyFont="1" applyBorder="1" applyAlignment="1" applyProtection="1">
      <alignment vertical="center"/>
      <protection hidden="1"/>
    </xf>
    <xf numFmtId="1" fontId="5" fillId="5" borderId="5" xfId="0" applyNumberFormat="1" applyFont="1" applyFill="1" applyBorder="1" applyAlignment="1" applyProtection="1">
      <alignment horizontal="center" vertical="center"/>
      <protection hidden="1"/>
    </xf>
    <xf numFmtId="1" fontId="5" fillId="2" borderId="0" xfId="0" applyNumberFormat="1" applyFont="1" applyFill="1" applyAlignment="1" applyProtection="1">
      <alignment vertical="center"/>
      <protection hidden="1"/>
    </xf>
    <xf numFmtId="1" fontId="5" fillId="2" borderId="0" xfId="0" applyNumberFormat="1" applyFont="1" applyFill="1" applyAlignment="1" applyProtection="1">
      <alignment horizontal="center" vertical="center"/>
      <protection hidden="1"/>
    </xf>
    <xf numFmtId="1" fontId="3" fillId="2" borderId="0" xfId="0" applyNumberFormat="1" applyFont="1" applyFill="1" applyAlignment="1" applyProtection="1">
      <alignment vertical="center"/>
      <protection hidden="1"/>
    </xf>
    <xf numFmtId="1" fontId="2" fillId="2" borderId="0" xfId="0" applyNumberFormat="1" applyFont="1" applyFill="1" applyAlignment="1" applyProtection="1">
      <alignment horizontal="center" vertical="center"/>
      <protection hidden="1"/>
    </xf>
    <xf numFmtId="14" fontId="2" fillId="2" borderId="0" xfId="0" applyNumberFormat="1" applyFont="1" applyFill="1" applyAlignment="1" applyProtection="1">
      <alignment horizontal="center" vertical="center"/>
      <protection hidden="1"/>
    </xf>
    <xf numFmtId="1" fontId="5" fillId="11" borderId="24" xfId="0" applyNumberFormat="1" applyFont="1" applyFill="1" applyBorder="1" applyAlignment="1" applyProtection="1">
      <alignment horizontal="center" vertical="center" wrapText="1"/>
      <protection locked="0"/>
    </xf>
    <xf numFmtId="0" fontId="0" fillId="9" borderId="13" xfId="0" applyFill="1" applyBorder="1" applyProtection="1">
      <protection locked="0" hidden="1"/>
    </xf>
    <xf numFmtId="0" fontId="0" fillId="5" borderId="13" xfId="0" applyFill="1" applyBorder="1" applyProtection="1">
      <protection locked="0" hidden="1"/>
    </xf>
    <xf numFmtId="0" fontId="0" fillId="5" borderId="0" xfId="0" applyFill="1" applyProtection="1">
      <protection locked="0" hidden="1"/>
    </xf>
    <xf numFmtId="166" fontId="0" fillId="5" borderId="0" xfId="0" applyNumberFormat="1" applyFill="1" applyProtection="1">
      <protection locked="0" hidden="1"/>
    </xf>
    <xf numFmtId="0" fontId="0" fillId="5" borderId="3" xfId="0" applyFill="1" applyBorder="1" applyProtection="1">
      <protection locked="0" hidden="1"/>
    </xf>
    <xf numFmtId="0" fontId="11" fillId="5" borderId="1" xfId="0" applyFont="1" applyFill="1" applyBorder="1" applyProtection="1">
      <protection locked="0" hidden="1"/>
    </xf>
    <xf numFmtId="0" fontId="11" fillId="5" borderId="0" xfId="0" applyFont="1" applyFill="1" applyProtection="1">
      <protection locked="0" hidden="1"/>
    </xf>
    <xf numFmtId="1" fontId="6" fillId="2" borderId="13" xfId="0" applyNumberFormat="1" applyFont="1" applyFill="1" applyBorder="1" applyAlignment="1" applyProtection="1">
      <alignment horizontal="left" vertical="center" wrapText="1"/>
      <protection hidden="1"/>
    </xf>
    <xf numFmtId="0" fontId="11" fillId="6" borderId="13" xfId="0" applyFont="1" applyFill="1" applyBorder="1" applyProtection="1">
      <protection locked="0" hidden="1"/>
    </xf>
    <xf numFmtId="0" fontId="11" fillId="6" borderId="75" xfId="0" applyFont="1" applyFill="1" applyBorder="1" applyProtection="1">
      <protection locked="0" hidden="1"/>
    </xf>
    <xf numFmtId="1" fontId="5" fillId="11" borderId="24" xfId="0" applyNumberFormat="1" applyFont="1" applyFill="1" applyBorder="1" applyAlignment="1">
      <alignment horizontal="center" vertical="center"/>
    </xf>
    <xf numFmtId="0" fontId="30" fillId="0" borderId="5" xfId="0" applyFont="1" applyBorder="1" applyAlignment="1">
      <alignment vertical="center" wrapText="1"/>
    </xf>
    <xf numFmtId="0" fontId="30" fillId="0" borderId="5" xfId="0" applyFont="1" applyBorder="1" applyAlignment="1">
      <alignment vertical="center"/>
    </xf>
    <xf numFmtId="1" fontId="30" fillId="0" borderId="5" xfId="0" applyNumberFormat="1" applyFont="1" applyBorder="1" applyAlignment="1">
      <alignment horizontal="left" vertical="center"/>
    </xf>
    <xf numFmtId="0" fontId="11" fillId="5" borderId="83" xfId="0" applyFont="1" applyFill="1" applyBorder="1" applyProtection="1">
      <protection locked="0" hidden="1"/>
    </xf>
    <xf numFmtId="0" fontId="11" fillId="5" borderId="84" xfId="0" applyFont="1" applyFill="1" applyBorder="1" applyProtection="1">
      <protection locked="0"/>
    </xf>
    <xf numFmtId="1" fontId="21" fillId="2" borderId="33" xfId="0" applyNumberFormat="1" applyFont="1" applyFill="1" applyBorder="1" applyAlignment="1" applyProtection="1">
      <alignment horizontal="left" vertical="center"/>
      <protection hidden="1"/>
    </xf>
    <xf numFmtId="0" fontId="11" fillId="9" borderId="56" xfId="0" applyFont="1" applyFill="1" applyBorder="1" applyAlignment="1" applyProtection="1">
      <alignment wrapText="1"/>
      <protection locked="0" hidden="1"/>
    </xf>
    <xf numFmtId="0" fontId="24" fillId="0" borderId="0" xfId="0" applyFont="1"/>
    <xf numFmtId="0" fontId="24" fillId="0" borderId="85" xfId="0" applyFont="1" applyBorder="1"/>
    <xf numFmtId="0" fontId="24" fillId="0" borderId="86" xfId="0" applyFont="1" applyBorder="1"/>
    <xf numFmtId="0" fontId="24" fillId="0" borderId="87" xfId="0" applyFont="1" applyBorder="1"/>
    <xf numFmtId="0" fontId="24" fillId="0" borderId="0" xfId="0" applyFont="1" applyAlignment="1">
      <alignment vertical="center"/>
    </xf>
    <xf numFmtId="0" fontId="25" fillId="0" borderId="56" xfId="0" applyFont="1" applyBorder="1" applyAlignment="1">
      <alignment horizontal="center" vertical="center"/>
    </xf>
    <xf numFmtId="0" fontId="25" fillId="0" borderId="90" xfId="0" applyFont="1" applyBorder="1" applyAlignment="1">
      <alignment horizontal="left" vertical="center"/>
    </xf>
    <xf numFmtId="0" fontId="25" fillId="0" borderId="83" xfId="0" applyFont="1" applyBorder="1" applyAlignment="1">
      <alignment horizontal="left" vertical="center"/>
    </xf>
    <xf numFmtId="0" fontId="25" fillId="0" borderId="84" xfId="0" applyFont="1" applyBorder="1" applyAlignment="1">
      <alignment horizontal="left" vertical="center"/>
    </xf>
    <xf numFmtId="0" fontId="25" fillId="0" borderId="13" xfId="0" applyFont="1" applyBorder="1" applyAlignment="1">
      <alignment horizontal="left" vertical="center"/>
    </xf>
    <xf numFmtId="0" fontId="25" fillId="0" borderId="0" xfId="0" applyFont="1" applyAlignment="1">
      <alignment horizontal="left" vertical="center"/>
    </xf>
    <xf numFmtId="0" fontId="25" fillId="0" borderId="56" xfId="0" applyFont="1" applyBorder="1" applyAlignment="1">
      <alignment horizontal="left" vertical="center"/>
    </xf>
    <xf numFmtId="0" fontId="25" fillId="0" borderId="1" xfId="0" applyFont="1" applyBorder="1" applyAlignment="1">
      <alignment horizontal="left" vertical="center"/>
    </xf>
    <xf numFmtId="0" fontId="25" fillId="0" borderId="74" xfId="0" applyFont="1" applyBorder="1" applyAlignment="1">
      <alignment horizontal="left" vertical="center"/>
    </xf>
    <xf numFmtId="0" fontId="40" fillId="0" borderId="13" xfId="0" applyFont="1" applyBorder="1" applyAlignment="1">
      <alignment horizontal="left" vertical="center" wrapText="1"/>
    </xf>
    <xf numFmtId="0" fontId="40" fillId="0" borderId="0" xfId="0" applyFont="1" applyAlignment="1">
      <alignment horizontal="left" vertical="center" wrapText="1"/>
    </xf>
    <xf numFmtId="0" fontId="40" fillId="0" borderId="9" xfId="0" applyFont="1" applyBorder="1" applyAlignment="1">
      <alignment horizontal="left" vertical="center" wrapText="1"/>
    </xf>
    <xf numFmtId="0" fontId="25" fillId="0" borderId="0" xfId="0" applyFont="1" applyAlignment="1">
      <alignment horizontal="center" vertical="center"/>
    </xf>
    <xf numFmtId="0" fontId="25" fillId="0" borderId="13" xfId="0" applyFont="1" applyBorder="1" applyAlignment="1">
      <alignment horizontal="center" vertical="center"/>
    </xf>
    <xf numFmtId="0" fontId="25" fillId="0" borderId="9" xfId="0" applyFont="1" applyBorder="1" applyAlignment="1">
      <alignment horizontal="center" vertical="center"/>
    </xf>
    <xf numFmtId="0" fontId="24" fillId="0" borderId="13" xfId="0" applyFont="1" applyBorder="1"/>
    <xf numFmtId="0" fontId="24" fillId="0" borderId="9" xfId="0" applyFont="1" applyBorder="1"/>
    <xf numFmtId="14" fontId="25" fillId="14" borderId="5" xfId="0" applyNumberFormat="1" applyFont="1" applyFill="1" applyBorder="1" applyAlignment="1">
      <alignment horizontal="center" vertical="center"/>
    </xf>
    <xf numFmtId="0" fontId="24" fillId="0" borderId="2" xfId="0" applyFont="1" applyBorder="1"/>
    <xf numFmtId="0" fontId="24" fillId="0" borderId="3" xfId="0" applyFont="1" applyBorder="1"/>
    <xf numFmtId="0" fontId="24" fillId="0" borderId="4" xfId="0" applyFont="1" applyBorder="1"/>
    <xf numFmtId="1" fontId="25" fillId="14" borderId="5" xfId="0" applyNumberFormat="1" applyFont="1" applyFill="1" applyBorder="1" applyAlignment="1">
      <alignment vertical="center"/>
    </xf>
    <xf numFmtId="1" fontId="25" fillId="14" borderId="5" xfId="0" applyNumberFormat="1" applyFont="1" applyFill="1" applyBorder="1" applyAlignment="1">
      <alignment horizontal="center" vertical="center"/>
    </xf>
    <xf numFmtId="0" fontId="41" fillId="0" borderId="0" xfId="0" applyFont="1" applyAlignment="1">
      <alignment horizontal="justify" vertical="center" wrapText="1"/>
    </xf>
    <xf numFmtId="0" fontId="43" fillId="0" borderId="0" xfId="0" applyFont="1"/>
    <xf numFmtId="0" fontId="41" fillId="0" borderId="0" xfId="0" applyFont="1" applyAlignment="1">
      <alignment vertical="top" wrapText="1"/>
    </xf>
    <xf numFmtId="1" fontId="24" fillId="0" borderId="0" xfId="0" applyNumberFormat="1" applyFont="1" applyAlignment="1" applyProtection="1">
      <alignment horizontal="left" vertical="center" wrapText="1"/>
      <protection hidden="1"/>
    </xf>
    <xf numFmtId="1" fontId="24" fillId="2" borderId="0" xfId="0" applyNumberFormat="1" applyFont="1" applyFill="1" applyAlignment="1" applyProtection="1">
      <alignment horizontal="left" vertical="center"/>
      <protection hidden="1"/>
    </xf>
    <xf numFmtId="1" fontId="45" fillId="0" borderId="33" xfId="0" applyNumberFormat="1" applyFont="1" applyBorder="1" applyAlignment="1" applyProtection="1">
      <alignment horizontal="center" vertical="center"/>
      <protection hidden="1"/>
    </xf>
    <xf numFmtId="1" fontId="24" fillId="11" borderId="24" xfId="0" applyNumberFormat="1" applyFont="1" applyFill="1" applyBorder="1" applyAlignment="1" applyProtection="1">
      <alignment horizontal="center" vertical="center"/>
      <protection locked="0"/>
    </xf>
    <xf numFmtId="1" fontId="20" fillId="2" borderId="33" xfId="0" applyNumberFormat="1" applyFont="1" applyFill="1" applyBorder="1" applyAlignment="1" applyProtection="1">
      <alignment horizontal="left" vertical="top"/>
      <protection hidden="1"/>
    </xf>
    <xf numFmtId="1" fontId="39" fillId="3" borderId="33" xfId="0" applyNumberFormat="1" applyFont="1" applyFill="1" applyBorder="1" applyAlignment="1" applyProtection="1">
      <alignment horizontal="left" vertical="center"/>
      <protection hidden="1"/>
    </xf>
    <xf numFmtId="1" fontId="27" fillId="11" borderId="24" xfId="0" applyNumberFormat="1" applyFont="1" applyFill="1" applyBorder="1" applyAlignment="1" applyProtection="1">
      <alignment horizontal="center" vertical="center"/>
      <protection locked="0"/>
    </xf>
    <xf numFmtId="1" fontId="45" fillId="2" borderId="44" xfId="0" applyNumberFormat="1" applyFont="1" applyFill="1" applyBorder="1" applyAlignment="1" applyProtection="1">
      <alignment horizontal="left" vertical="center"/>
      <protection hidden="1"/>
    </xf>
    <xf numFmtId="49" fontId="27" fillId="11" borderId="24" xfId="0" applyNumberFormat="1" applyFont="1" applyFill="1" applyBorder="1" applyAlignment="1" applyProtection="1">
      <alignment horizontal="center" vertical="center"/>
      <protection locked="0"/>
    </xf>
    <xf numFmtId="1" fontId="27" fillId="11" borderId="45" xfId="0" applyNumberFormat="1" applyFont="1" applyFill="1" applyBorder="1" applyAlignment="1" applyProtection="1">
      <alignment horizontal="left" vertical="center"/>
      <protection locked="0"/>
    </xf>
    <xf numFmtId="1" fontId="45" fillId="2" borderId="0" xfId="0" applyNumberFormat="1" applyFont="1" applyFill="1" applyAlignment="1" applyProtection="1">
      <alignment horizontal="left" vertical="center"/>
      <protection hidden="1"/>
    </xf>
    <xf numFmtId="1" fontId="27" fillId="2" borderId="0" xfId="0" applyNumberFormat="1" applyFont="1" applyFill="1" applyAlignment="1" applyProtection="1">
      <alignment horizontal="left" vertical="center" wrapText="1"/>
      <protection hidden="1"/>
    </xf>
    <xf numFmtId="1" fontId="45" fillId="2" borderId="0" xfId="0" applyNumberFormat="1" applyFont="1" applyFill="1" applyAlignment="1" applyProtection="1">
      <alignment horizontal="center" wrapText="1"/>
      <protection hidden="1"/>
    </xf>
    <xf numFmtId="1" fontId="47" fillId="2" borderId="0" xfId="0" applyNumberFormat="1" applyFont="1" applyFill="1" applyAlignment="1" applyProtection="1">
      <alignment vertical="top" wrapText="1"/>
      <protection hidden="1"/>
    </xf>
    <xf numFmtId="167" fontId="27" fillId="11" borderId="24" xfId="0" applyNumberFormat="1" applyFont="1" applyFill="1" applyBorder="1" applyAlignment="1" applyProtection="1">
      <alignment horizontal="center" vertical="center" wrapText="1"/>
      <protection locked="0"/>
    </xf>
    <xf numFmtId="1" fontId="27" fillId="2" borderId="0" xfId="0" applyNumberFormat="1" applyFont="1" applyFill="1" applyAlignment="1" applyProtection="1">
      <alignment horizontal="center" vertical="center" wrapText="1"/>
      <protection hidden="1"/>
    </xf>
    <xf numFmtId="1" fontId="27" fillId="2" borderId="81" xfId="0" applyNumberFormat="1" applyFont="1" applyFill="1" applyBorder="1" applyAlignment="1" applyProtection="1">
      <alignment horizontal="center" vertical="center" wrapText="1"/>
      <protection hidden="1"/>
    </xf>
    <xf numFmtId="167" fontId="27" fillId="11" borderId="24" xfId="0" applyNumberFormat="1" applyFont="1" applyFill="1" applyBorder="1" applyAlignment="1" applyProtection="1">
      <alignment horizontal="left" vertical="center" wrapText="1"/>
      <protection locked="0"/>
    </xf>
    <xf numFmtId="1" fontId="47" fillId="2" borderId="0" xfId="0" applyNumberFormat="1" applyFont="1" applyFill="1" applyAlignment="1" applyProtection="1">
      <alignment horizontal="center" vertical="center" wrapText="1"/>
      <protection hidden="1"/>
    </xf>
    <xf numFmtId="1" fontId="27" fillId="2" borderId="29" xfId="0" applyNumberFormat="1" applyFont="1" applyFill="1" applyBorder="1" applyAlignment="1" applyProtection="1">
      <alignment horizontal="center" vertical="center" wrapText="1"/>
      <protection hidden="1"/>
    </xf>
    <xf numFmtId="1" fontId="27" fillId="2" borderId="82" xfId="0" applyNumberFormat="1" applyFont="1" applyFill="1" applyBorder="1" applyAlignment="1" applyProtection="1">
      <alignment horizontal="center" vertical="center" wrapText="1"/>
      <protection hidden="1"/>
    </xf>
    <xf numFmtId="1" fontId="27" fillId="2" borderId="0" xfId="0" applyNumberFormat="1" applyFont="1" applyFill="1" applyAlignment="1" applyProtection="1">
      <alignment horizontal="left" vertical="center"/>
      <protection hidden="1"/>
    </xf>
    <xf numFmtId="1" fontId="27" fillId="2" borderId="0" xfId="0" applyNumberFormat="1" applyFont="1" applyFill="1" applyAlignment="1" applyProtection="1">
      <alignment vertical="center" wrapText="1"/>
      <protection hidden="1"/>
    </xf>
    <xf numFmtId="1" fontId="45" fillId="2" borderId="0" xfId="0" applyNumberFormat="1" applyFont="1" applyFill="1" applyAlignment="1" applyProtection="1">
      <alignment horizontal="center" vertical="center"/>
      <protection hidden="1"/>
    </xf>
    <xf numFmtId="3" fontId="45" fillId="2" borderId="0" xfId="0" applyNumberFormat="1" applyFont="1" applyFill="1" applyAlignment="1" applyProtection="1">
      <alignment horizontal="left" vertical="center"/>
      <protection hidden="1"/>
    </xf>
    <xf numFmtId="3" fontId="45" fillId="2" borderId="36" xfId="0" applyNumberFormat="1" applyFont="1" applyFill="1" applyBorder="1" applyAlignment="1" applyProtection="1">
      <alignment horizontal="left" vertical="center"/>
      <protection hidden="1"/>
    </xf>
    <xf numFmtId="1" fontId="27" fillId="2" borderId="0" xfId="0" applyNumberFormat="1" applyFont="1" applyFill="1" applyAlignment="1" applyProtection="1">
      <alignment horizontal="justify" vertical="center" wrapText="1"/>
      <protection hidden="1"/>
    </xf>
    <xf numFmtId="1" fontId="24" fillId="0" borderId="29" xfId="0" applyNumberFormat="1" applyFont="1" applyBorder="1" applyAlignment="1" applyProtection="1">
      <alignment horizontal="left" vertical="center"/>
      <protection hidden="1"/>
    </xf>
    <xf numFmtId="1" fontId="24" fillId="11" borderId="24" xfId="0" applyNumberFormat="1" applyFont="1" applyFill="1" applyBorder="1" applyAlignment="1" applyProtection="1">
      <alignment horizontal="center" vertical="center" wrapText="1"/>
      <protection locked="0"/>
    </xf>
    <xf numFmtId="1" fontId="25" fillId="0" borderId="0" xfId="0" applyNumberFormat="1" applyFont="1" applyAlignment="1" applyProtection="1">
      <alignment horizontal="left" vertical="center"/>
      <protection hidden="1"/>
    </xf>
    <xf numFmtId="0" fontId="25" fillId="0" borderId="0" xfId="0" applyFont="1" applyAlignment="1" applyProtection="1">
      <alignment horizontal="left" vertical="center"/>
      <protection hidden="1"/>
    </xf>
    <xf numFmtId="1" fontId="27" fillId="0" borderId="24" xfId="0" applyNumberFormat="1" applyFont="1" applyBorder="1" applyAlignment="1" applyProtection="1">
      <alignment horizontal="center" vertical="center"/>
      <protection hidden="1"/>
    </xf>
    <xf numFmtId="1" fontId="25" fillId="4" borderId="0" xfId="0" applyNumberFormat="1" applyFont="1" applyFill="1" applyAlignment="1" applyProtection="1">
      <alignment vertical="center"/>
      <protection hidden="1"/>
    </xf>
    <xf numFmtId="1" fontId="52" fillId="2" borderId="0" xfId="0" applyNumberFormat="1" applyFont="1" applyFill="1" applyAlignment="1" applyProtection="1">
      <alignment horizontal="left" vertical="center"/>
      <protection hidden="1"/>
    </xf>
    <xf numFmtId="1" fontId="24" fillId="2" borderId="0" xfId="0" applyNumberFormat="1" applyFont="1" applyFill="1" applyAlignment="1" applyProtection="1">
      <alignment vertical="center" wrapText="1"/>
      <protection hidden="1"/>
    </xf>
    <xf numFmtId="1" fontId="45" fillId="0" borderId="13" xfId="0" applyNumberFormat="1" applyFont="1" applyBorder="1" applyAlignment="1" applyProtection="1">
      <alignment horizontal="left" vertical="center"/>
      <protection hidden="1"/>
    </xf>
    <xf numFmtId="1" fontId="39" fillId="0" borderId="0" xfId="0" applyNumberFormat="1" applyFont="1" applyAlignment="1" applyProtection="1">
      <alignment horizontal="left" vertical="center"/>
      <protection hidden="1"/>
    </xf>
    <xf numFmtId="1" fontId="27" fillId="11" borderId="37" xfId="0" applyNumberFormat="1" applyFont="1" applyFill="1" applyBorder="1" applyAlignment="1" applyProtection="1">
      <alignment horizontal="center" vertical="center"/>
      <protection hidden="1"/>
    </xf>
    <xf numFmtId="1" fontId="39" fillId="0" borderId="9" xfId="0" applyNumberFormat="1" applyFont="1" applyBorder="1" applyAlignment="1" applyProtection="1">
      <alignment horizontal="left" vertical="center"/>
      <protection hidden="1"/>
    </xf>
    <xf numFmtId="1" fontId="27" fillId="0" borderId="13" xfId="0" applyNumberFormat="1" applyFont="1" applyBorder="1" applyAlignment="1" applyProtection="1">
      <alignment horizontal="left" vertical="center"/>
      <protection hidden="1"/>
    </xf>
    <xf numFmtId="1" fontId="27" fillId="0" borderId="0" xfId="0" applyNumberFormat="1" applyFont="1" applyAlignment="1" applyProtection="1">
      <alignment horizontal="left" vertical="center"/>
      <protection hidden="1"/>
    </xf>
    <xf numFmtId="1" fontId="24" fillId="2" borderId="0" xfId="0" applyNumberFormat="1" applyFont="1" applyFill="1" applyAlignment="1" applyProtection="1">
      <alignment horizontal="center" vertical="center"/>
      <protection hidden="1"/>
    </xf>
    <xf numFmtId="1" fontId="25" fillId="2" borderId="0" xfId="0" applyNumberFormat="1" applyFont="1" applyFill="1" applyAlignment="1" applyProtection="1">
      <alignment horizontal="center" vertical="center"/>
      <protection hidden="1"/>
    </xf>
    <xf numFmtId="1" fontId="24" fillId="2" borderId="9" xfId="0" applyNumberFormat="1" applyFont="1" applyFill="1" applyBorder="1" applyAlignment="1" applyProtection="1">
      <alignment horizontal="center" vertical="center"/>
      <protection hidden="1"/>
    </xf>
    <xf numFmtId="1" fontId="25" fillId="4" borderId="0" xfId="0" applyNumberFormat="1" applyFont="1" applyFill="1" applyAlignment="1" applyProtection="1">
      <alignment horizontal="left" vertical="center"/>
      <protection hidden="1"/>
    </xf>
    <xf numFmtId="1" fontId="24" fillId="2" borderId="0" xfId="0" applyNumberFormat="1" applyFont="1" applyFill="1" applyAlignment="1" applyProtection="1">
      <alignment horizontal="center" vertical="top" wrapText="1"/>
      <protection hidden="1"/>
    </xf>
    <xf numFmtId="1" fontId="24" fillId="2" borderId="9" xfId="0" applyNumberFormat="1" applyFont="1" applyFill="1" applyBorder="1" applyAlignment="1" applyProtection="1">
      <alignment horizontal="center" vertical="top" wrapText="1"/>
      <protection hidden="1"/>
    </xf>
    <xf numFmtId="1" fontId="24" fillId="2" borderId="0" xfId="0" applyNumberFormat="1" applyFont="1" applyFill="1" applyAlignment="1" applyProtection="1">
      <alignment horizontal="center" vertical="top"/>
      <protection hidden="1"/>
    </xf>
    <xf numFmtId="1" fontId="24" fillId="2" borderId="9" xfId="0" applyNumberFormat="1" applyFont="1" applyFill="1" applyBorder="1" applyAlignment="1" applyProtection="1">
      <alignment horizontal="center" vertical="top"/>
      <protection hidden="1"/>
    </xf>
    <xf numFmtId="1" fontId="27" fillId="2" borderId="0" xfId="0" applyNumberFormat="1" applyFont="1" applyFill="1" applyAlignment="1" applyProtection="1">
      <alignment horizontal="right" vertical="center"/>
      <protection hidden="1"/>
    </xf>
    <xf numFmtId="1" fontId="27" fillId="2" borderId="13" xfId="0" applyNumberFormat="1" applyFont="1" applyFill="1" applyBorder="1" applyAlignment="1" applyProtection="1">
      <alignment horizontal="left" vertical="center"/>
      <protection hidden="1"/>
    </xf>
    <xf numFmtId="1" fontId="27" fillId="2" borderId="9" xfId="0" applyNumberFormat="1" applyFont="1" applyFill="1" applyBorder="1" applyAlignment="1" applyProtection="1">
      <alignment horizontal="left" vertical="center"/>
      <protection hidden="1"/>
    </xf>
    <xf numFmtId="1" fontId="27" fillId="2" borderId="0" xfId="0" applyNumberFormat="1" applyFont="1" applyFill="1" applyAlignment="1" applyProtection="1">
      <alignment horizontal="right" vertical="center" wrapText="1"/>
      <protection hidden="1"/>
    </xf>
    <xf numFmtId="1" fontId="49" fillId="2" borderId="0" xfId="0" applyNumberFormat="1" applyFont="1" applyFill="1" applyAlignment="1" applyProtection="1">
      <alignment horizontal="left" vertical="center" wrapText="1"/>
      <protection hidden="1"/>
    </xf>
    <xf numFmtId="1" fontId="49" fillId="2" borderId="9" xfId="0" applyNumberFormat="1" applyFont="1" applyFill="1" applyBorder="1" applyAlignment="1" applyProtection="1">
      <alignment horizontal="left" vertical="center" wrapText="1"/>
      <protection hidden="1"/>
    </xf>
    <xf numFmtId="1" fontId="27" fillId="2" borderId="13" xfId="0" applyNumberFormat="1" applyFont="1" applyFill="1" applyBorder="1" applyAlignment="1" applyProtection="1">
      <alignment horizontal="left" vertical="center" wrapText="1"/>
      <protection hidden="1"/>
    </xf>
    <xf numFmtId="1" fontId="24" fillId="0" borderId="9" xfId="0" applyNumberFormat="1" applyFont="1" applyBorder="1" applyAlignment="1" applyProtection="1">
      <alignment horizontal="left" vertical="center"/>
      <protection hidden="1"/>
    </xf>
    <xf numFmtId="1" fontId="39" fillId="3" borderId="51" xfId="0" applyNumberFormat="1" applyFont="1" applyFill="1" applyBorder="1" applyAlignment="1" applyProtection="1">
      <alignment horizontal="left" vertical="center"/>
      <protection hidden="1"/>
    </xf>
    <xf numFmtId="1" fontId="24" fillId="11" borderId="24" xfId="0" applyNumberFormat="1" applyFont="1" applyFill="1" applyBorder="1" applyAlignment="1" applyProtection="1">
      <alignment horizontal="center" vertical="center"/>
      <protection hidden="1"/>
    </xf>
    <xf numFmtId="1" fontId="24" fillId="11" borderId="37" xfId="0" applyNumberFormat="1" applyFont="1" applyFill="1" applyBorder="1" applyAlignment="1" applyProtection="1">
      <alignment horizontal="center" vertical="center"/>
      <protection hidden="1"/>
    </xf>
    <xf numFmtId="14" fontId="25" fillId="0" borderId="0" xfId="0" applyNumberFormat="1" applyFont="1" applyAlignment="1" applyProtection="1">
      <alignment vertical="center"/>
      <protection hidden="1"/>
    </xf>
    <xf numFmtId="1" fontId="25" fillId="0" borderId="9" xfId="0" applyNumberFormat="1" applyFont="1" applyBorder="1" applyAlignment="1" applyProtection="1">
      <alignment horizontal="left" vertical="center"/>
      <protection hidden="1"/>
    </xf>
    <xf numFmtId="1" fontId="24" fillId="0" borderId="57" xfId="0" applyNumberFormat="1" applyFont="1" applyBorder="1" applyAlignment="1" applyProtection="1">
      <alignment horizontal="left" vertical="center"/>
      <protection hidden="1"/>
    </xf>
    <xf numFmtId="1" fontId="24" fillId="0" borderId="58" xfId="0" applyNumberFormat="1" applyFont="1" applyBorder="1" applyAlignment="1" applyProtection="1">
      <alignment horizontal="left" vertical="center"/>
      <protection hidden="1"/>
    </xf>
    <xf numFmtId="1" fontId="24" fillId="0" borderId="59" xfId="0" applyNumberFormat="1" applyFont="1" applyBorder="1" applyAlignment="1" applyProtection="1">
      <alignment horizontal="left" vertical="center"/>
      <protection hidden="1"/>
    </xf>
    <xf numFmtId="1" fontId="24" fillId="0" borderId="60" xfId="0" applyNumberFormat="1" applyFont="1" applyBorder="1" applyAlignment="1" applyProtection="1">
      <alignment horizontal="left" vertical="center"/>
      <protection hidden="1"/>
    </xf>
    <xf numFmtId="1" fontId="24" fillId="0" borderId="61" xfId="0" applyNumberFormat="1" applyFont="1" applyBorder="1" applyAlignment="1" applyProtection="1">
      <alignment horizontal="left" vertical="center"/>
      <protection hidden="1"/>
    </xf>
    <xf numFmtId="1" fontId="25" fillId="0" borderId="13" xfId="0" applyNumberFormat="1" applyFont="1" applyBorder="1" applyAlignment="1" applyProtection="1">
      <alignment horizontal="left" vertical="center"/>
      <protection hidden="1"/>
    </xf>
    <xf numFmtId="1" fontId="24" fillId="0" borderId="62" xfId="0" applyNumberFormat="1" applyFont="1" applyBorder="1" applyAlignment="1" applyProtection="1">
      <alignment horizontal="left" vertical="center"/>
      <protection hidden="1"/>
    </xf>
    <xf numFmtId="1" fontId="24" fillId="0" borderId="63" xfId="0" applyNumberFormat="1" applyFont="1" applyBorder="1" applyAlignment="1" applyProtection="1">
      <alignment horizontal="left" vertical="center"/>
      <protection hidden="1"/>
    </xf>
    <xf numFmtId="1" fontId="25" fillId="0" borderId="63" xfId="0" applyNumberFormat="1" applyFont="1" applyBorder="1" applyAlignment="1" applyProtection="1">
      <alignment horizontal="left" vertical="center"/>
      <protection hidden="1"/>
    </xf>
    <xf numFmtId="1" fontId="24" fillId="0" borderId="64" xfId="0" applyNumberFormat="1" applyFont="1" applyBorder="1" applyAlignment="1" applyProtection="1">
      <alignment horizontal="left" vertical="center"/>
      <protection hidden="1"/>
    </xf>
    <xf numFmtId="1" fontId="25" fillId="0" borderId="64" xfId="0" applyNumberFormat="1" applyFont="1" applyBorder="1" applyAlignment="1" applyProtection="1">
      <alignment horizontal="left" vertical="center"/>
      <protection hidden="1"/>
    </xf>
    <xf numFmtId="1" fontId="25" fillId="0" borderId="62" xfId="0" applyNumberFormat="1" applyFont="1" applyBorder="1" applyAlignment="1" applyProtection="1">
      <alignment horizontal="left" vertical="center"/>
      <protection hidden="1"/>
    </xf>
    <xf numFmtId="1" fontId="49" fillId="0" borderId="0" xfId="0" applyNumberFormat="1" applyFont="1" applyAlignment="1" applyProtection="1">
      <alignment horizontal="left" vertical="center"/>
      <protection hidden="1"/>
    </xf>
    <xf numFmtId="1" fontId="53" fillId="0" borderId="0" xfId="0" applyNumberFormat="1" applyFont="1" applyAlignment="1" applyProtection="1">
      <alignment horizontal="left" vertical="center"/>
      <protection hidden="1"/>
    </xf>
    <xf numFmtId="1" fontId="24" fillId="0" borderId="13" xfId="0" applyNumberFormat="1" applyFont="1" applyBorder="1" applyAlignment="1" applyProtection="1">
      <alignment horizontal="left" vertical="center" wrapText="1"/>
      <protection hidden="1"/>
    </xf>
    <xf numFmtId="1" fontId="24" fillId="2" borderId="0" xfId="0" applyNumberFormat="1" applyFont="1" applyFill="1" applyAlignment="1" applyProtection="1">
      <alignment horizontal="left" vertical="center" wrapText="1"/>
      <protection hidden="1"/>
    </xf>
    <xf numFmtId="1" fontId="24" fillId="2" borderId="9" xfId="0" applyNumberFormat="1" applyFont="1" applyFill="1" applyBorder="1" applyAlignment="1" applyProtection="1">
      <alignment horizontal="left" vertical="center" wrapText="1"/>
      <protection hidden="1"/>
    </xf>
    <xf numFmtId="1" fontId="24" fillId="2" borderId="0" xfId="0" applyNumberFormat="1" applyFont="1" applyFill="1" applyAlignment="1" applyProtection="1">
      <alignment vertical="center"/>
      <protection hidden="1"/>
    </xf>
    <xf numFmtId="1" fontId="49" fillId="0" borderId="13" xfId="0" applyNumberFormat="1" applyFont="1" applyBorder="1" applyAlignment="1" applyProtection="1">
      <alignment horizontal="left" vertical="center"/>
      <protection hidden="1"/>
    </xf>
    <xf numFmtId="1" fontId="49" fillId="0" borderId="9" xfId="0" applyNumberFormat="1" applyFont="1" applyBorder="1" applyAlignment="1" applyProtection="1">
      <alignment horizontal="left" vertical="center"/>
      <protection hidden="1"/>
    </xf>
    <xf numFmtId="1" fontId="25" fillId="0" borderId="13" xfId="0" applyNumberFormat="1" applyFont="1" applyBorder="1" applyAlignment="1" applyProtection="1">
      <alignment vertical="center"/>
      <protection hidden="1"/>
    </xf>
    <xf numFmtId="1" fontId="25" fillId="2" borderId="0" xfId="0" applyNumberFormat="1" applyFont="1" applyFill="1" applyAlignment="1" applyProtection="1">
      <alignment horizontal="right" vertical="center" wrapText="1"/>
      <protection hidden="1"/>
    </xf>
    <xf numFmtId="1" fontId="25" fillId="0" borderId="0" xfId="0" applyNumberFormat="1" applyFont="1" applyAlignment="1" applyProtection="1">
      <alignment horizontal="center" vertical="center" wrapText="1"/>
      <protection hidden="1"/>
    </xf>
    <xf numFmtId="1" fontId="39" fillId="0" borderId="13" xfId="0" applyNumberFormat="1" applyFont="1" applyBorder="1" applyAlignment="1" applyProtection="1">
      <alignment horizontal="left" vertical="center"/>
      <protection hidden="1"/>
    </xf>
    <xf numFmtId="164" fontId="39" fillId="0" borderId="0" xfId="0" applyNumberFormat="1" applyFont="1" applyAlignment="1" applyProtection="1">
      <alignment horizontal="left" vertical="center"/>
      <protection hidden="1"/>
    </xf>
    <xf numFmtId="164" fontId="39" fillId="0" borderId="9" xfId="0" applyNumberFormat="1" applyFont="1" applyBorder="1" applyAlignment="1" applyProtection="1">
      <alignment horizontal="left" vertical="center"/>
      <protection hidden="1"/>
    </xf>
    <xf numFmtId="1" fontId="39" fillId="11" borderId="24" xfId="0" applyNumberFormat="1" applyFont="1" applyFill="1" applyBorder="1" applyAlignment="1" applyProtection="1">
      <alignment horizontal="left" vertical="center"/>
      <protection hidden="1"/>
    </xf>
    <xf numFmtId="1" fontId="24" fillId="0" borderId="0" xfId="0" applyNumberFormat="1" applyFont="1" applyAlignment="1" applyProtection="1">
      <alignment horizontal="center" vertical="center"/>
      <protection hidden="1"/>
    </xf>
    <xf numFmtId="1" fontId="45" fillId="0" borderId="76" xfId="0" applyNumberFormat="1" applyFont="1" applyBorder="1" applyAlignment="1" applyProtection="1">
      <alignment horizontal="left" vertical="center"/>
      <protection hidden="1"/>
    </xf>
    <xf numFmtId="1" fontId="27" fillId="0" borderId="77" xfId="0" applyNumberFormat="1" applyFont="1" applyBorder="1" applyAlignment="1" applyProtection="1">
      <alignment horizontal="left" vertical="center"/>
      <protection hidden="1"/>
    </xf>
    <xf numFmtId="1" fontId="47" fillId="0" borderId="77" xfId="0" applyNumberFormat="1" applyFont="1" applyBorder="1" applyAlignment="1" applyProtection="1">
      <alignment horizontal="left" vertical="center"/>
      <protection hidden="1"/>
    </xf>
    <xf numFmtId="1" fontId="47" fillId="0" borderId="78" xfId="0" applyNumberFormat="1" applyFont="1" applyBorder="1" applyAlignment="1" applyProtection="1">
      <alignment horizontal="left" vertical="center"/>
      <protection hidden="1"/>
    </xf>
    <xf numFmtId="1" fontId="47" fillId="0" borderId="13" xfId="0" applyNumberFormat="1" applyFont="1" applyBorder="1" applyAlignment="1" applyProtection="1">
      <alignment horizontal="left" vertical="center"/>
      <protection hidden="1"/>
    </xf>
    <xf numFmtId="1" fontId="47" fillId="0" borderId="0" xfId="0" applyNumberFormat="1" applyFont="1" applyAlignment="1" applyProtection="1">
      <alignment horizontal="left" vertical="center"/>
      <protection hidden="1"/>
    </xf>
    <xf numFmtId="1" fontId="47" fillId="0" borderId="9" xfId="0" applyNumberFormat="1" applyFont="1" applyBorder="1" applyAlignment="1" applyProtection="1">
      <alignment horizontal="left" vertical="center"/>
      <protection hidden="1"/>
    </xf>
    <xf numFmtId="1" fontId="27" fillId="0" borderId="57" xfId="0" applyNumberFormat="1" applyFont="1" applyBorder="1" applyAlignment="1" applyProtection="1">
      <alignment horizontal="left" vertical="center"/>
      <protection hidden="1"/>
    </xf>
    <xf numFmtId="1" fontId="27" fillId="0" borderId="58" xfId="0" applyNumberFormat="1" applyFont="1" applyBorder="1" applyAlignment="1" applyProtection="1">
      <alignment horizontal="left" vertical="center"/>
      <protection hidden="1"/>
    </xf>
    <xf numFmtId="1" fontId="27" fillId="0" borderId="59" xfId="0" applyNumberFormat="1" applyFont="1" applyBorder="1" applyAlignment="1" applyProtection="1">
      <alignment horizontal="left" vertical="center"/>
      <protection hidden="1"/>
    </xf>
    <xf numFmtId="1" fontId="47" fillId="0" borderId="58" xfId="0" applyNumberFormat="1" applyFont="1" applyBorder="1" applyAlignment="1" applyProtection="1">
      <alignment horizontal="left" vertical="center"/>
      <protection hidden="1"/>
    </xf>
    <xf numFmtId="1" fontId="47" fillId="0" borderId="59" xfId="0" applyNumberFormat="1" applyFont="1" applyBorder="1" applyAlignment="1" applyProtection="1">
      <alignment horizontal="left" vertical="center"/>
      <protection hidden="1"/>
    </xf>
    <xf numFmtId="1" fontId="27" fillId="0" borderId="60" xfId="0" applyNumberFormat="1" applyFont="1" applyBorder="1" applyAlignment="1" applyProtection="1">
      <alignment horizontal="left" vertical="center"/>
      <protection hidden="1"/>
    </xf>
    <xf numFmtId="1" fontId="27" fillId="0" borderId="61" xfId="0" applyNumberFormat="1" applyFont="1" applyBorder="1" applyAlignment="1" applyProtection="1">
      <alignment horizontal="left" vertical="center"/>
      <protection hidden="1"/>
    </xf>
    <xf numFmtId="1" fontId="47" fillId="0" borderId="61" xfId="0" applyNumberFormat="1" applyFont="1" applyBorder="1" applyAlignment="1" applyProtection="1">
      <alignment horizontal="left" vertical="center"/>
      <protection hidden="1"/>
    </xf>
    <xf numFmtId="1" fontId="27" fillId="0" borderId="62" xfId="0" applyNumberFormat="1" applyFont="1" applyBorder="1" applyAlignment="1" applyProtection="1">
      <alignment horizontal="left" vertical="center"/>
      <protection hidden="1"/>
    </xf>
    <xf numFmtId="1" fontId="27" fillId="0" borderId="63" xfId="0" applyNumberFormat="1" applyFont="1" applyBorder="1" applyAlignment="1" applyProtection="1">
      <alignment horizontal="left" vertical="center"/>
      <protection hidden="1"/>
    </xf>
    <xf numFmtId="1" fontId="27" fillId="0" borderId="64" xfId="0" applyNumberFormat="1" applyFont="1" applyBorder="1" applyAlignment="1" applyProtection="1">
      <alignment horizontal="left" vertical="center"/>
      <protection hidden="1"/>
    </xf>
    <xf numFmtId="1" fontId="47" fillId="0" borderId="63" xfId="0" applyNumberFormat="1" applyFont="1" applyBorder="1" applyAlignment="1" applyProtection="1">
      <alignment horizontal="left" vertical="center"/>
      <protection hidden="1"/>
    </xf>
    <xf numFmtId="1" fontId="47" fillId="0" borderId="64" xfId="0" applyNumberFormat="1" applyFont="1" applyBorder="1" applyAlignment="1" applyProtection="1">
      <alignment horizontal="left" vertical="center"/>
      <protection hidden="1"/>
    </xf>
    <xf numFmtId="1" fontId="24" fillId="0" borderId="2" xfId="0" applyNumberFormat="1" applyFont="1" applyBorder="1" applyAlignment="1" applyProtection="1">
      <alignment horizontal="left" vertical="center"/>
      <protection hidden="1"/>
    </xf>
    <xf numFmtId="1" fontId="24" fillId="0" borderId="3" xfId="0" applyNumberFormat="1" applyFont="1" applyBorder="1" applyAlignment="1" applyProtection="1">
      <alignment horizontal="left" vertical="center"/>
      <protection hidden="1"/>
    </xf>
    <xf numFmtId="1" fontId="24" fillId="0" borderId="4" xfId="0" applyNumberFormat="1" applyFont="1" applyBorder="1" applyAlignment="1" applyProtection="1">
      <alignment horizontal="left" vertical="center"/>
      <protection hidden="1"/>
    </xf>
    <xf numFmtId="1" fontId="39" fillId="3" borderId="13" xfId="0" applyNumberFormat="1" applyFont="1" applyFill="1" applyBorder="1" applyAlignment="1" applyProtection="1">
      <alignment vertical="center"/>
      <protection hidden="1"/>
    </xf>
    <xf numFmtId="1" fontId="27" fillId="5" borderId="5" xfId="0" applyNumberFormat="1" applyFont="1" applyFill="1" applyBorder="1" applyAlignment="1" applyProtection="1">
      <alignment horizontal="center" vertical="center"/>
      <protection hidden="1"/>
    </xf>
    <xf numFmtId="1" fontId="45" fillId="2" borderId="0" xfId="0" applyNumberFormat="1" applyFont="1" applyFill="1" applyAlignment="1" applyProtection="1">
      <alignment vertical="center"/>
      <protection hidden="1"/>
    </xf>
    <xf numFmtId="1" fontId="27" fillId="2" borderId="0" xfId="0" applyNumberFormat="1" applyFont="1" applyFill="1" applyAlignment="1" applyProtection="1">
      <alignment vertical="center"/>
      <protection hidden="1"/>
    </xf>
    <xf numFmtId="1" fontId="39" fillId="0" borderId="44" xfId="0" applyNumberFormat="1" applyFont="1" applyBorder="1" applyAlignment="1" applyProtection="1">
      <alignment horizontal="left" vertical="center"/>
      <protection hidden="1"/>
    </xf>
    <xf numFmtId="3" fontId="45" fillId="2" borderId="9" xfId="0" applyNumberFormat="1" applyFont="1" applyFill="1" applyBorder="1" applyAlignment="1" applyProtection="1">
      <alignment horizontal="left" vertical="center"/>
      <protection hidden="1"/>
    </xf>
    <xf numFmtId="1" fontId="39" fillId="3" borderId="13" xfId="0" applyNumberFormat="1" applyFont="1" applyFill="1" applyBorder="1" applyAlignment="1" applyProtection="1">
      <alignment horizontal="left" vertical="center"/>
      <protection hidden="1"/>
    </xf>
    <xf numFmtId="1" fontId="39" fillId="3" borderId="0" xfId="0" applyNumberFormat="1" applyFont="1" applyFill="1" applyAlignment="1" applyProtection="1">
      <alignment horizontal="left" vertical="center"/>
      <protection hidden="1"/>
    </xf>
    <xf numFmtId="1" fontId="39" fillId="3" borderId="9" xfId="0" applyNumberFormat="1" applyFont="1" applyFill="1" applyBorder="1" applyAlignment="1" applyProtection="1">
      <alignment horizontal="left" vertical="center"/>
      <protection hidden="1"/>
    </xf>
    <xf numFmtId="1" fontId="24" fillId="2" borderId="13" xfId="0" applyNumberFormat="1" applyFont="1" applyFill="1" applyBorder="1" applyAlignment="1" applyProtection="1">
      <alignment vertical="center"/>
      <protection hidden="1"/>
    </xf>
    <xf numFmtId="1" fontId="25" fillId="2" borderId="0" xfId="0" applyNumberFormat="1" applyFont="1" applyFill="1" applyAlignment="1" applyProtection="1">
      <alignment vertical="center"/>
      <protection hidden="1"/>
    </xf>
    <xf numFmtId="1" fontId="25" fillId="0" borderId="0" xfId="0" applyNumberFormat="1" applyFont="1" applyAlignment="1" applyProtection="1">
      <alignment vertical="center"/>
      <protection hidden="1"/>
    </xf>
    <xf numFmtId="14" fontId="24" fillId="2" borderId="0" xfId="0" applyNumberFormat="1" applyFont="1" applyFill="1" applyAlignment="1" applyProtection="1">
      <alignment horizontal="center" vertical="center"/>
      <protection hidden="1"/>
    </xf>
    <xf numFmtId="1" fontId="24" fillId="2" borderId="9" xfId="0" applyNumberFormat="1" applyFont="1" applyFill="1" applyBorder="1" applyAlignment="1" applyProtection="1">
      <alignment vertical="center"/>
      <protection hidden="1"/>
    </xf>
    <xf numFmtId="1" fontId="39" fillId="3" borderId="0" xfId="0" applyNumberFormat="1" applyFont="1" applyFill="1" applyAlignment="1" applyProtection="1">
      <alignment vertical="center"/>
      <protection hidden="1"/>
    </xf>
    <xf numFmtId="1" fontId="27" fillId="4" borderId="5" xfId="0" applyNumberFormat="1" applyFont="1" applyFill="1" applyBorder="1" applyAlignment="1" applyProtection="1">
      <alignment horizontal="center" vertical="center"/>
      <protection hidden="1"/>
    </xf>
    <xf numFmtId="1" fontId="24" fillId="11" borderId="20" xfId="0" applyNumberFormat="1" applyFont="1" applyFill="1" applyBorder="1" applyAlignment="1" applyProtection="1">
      <alignment horizontal="center" vertical="center"/>
      <protection locked="0"/>
    </xf>
    <xf numFmtId="1" fontId="45" fillId="0" borderId="0" xfId="0" applyNumberFormat="1" applyFont="1" applyAlignment="1" applyProtection="1">
      <alignment horizontal="left" vertical="center"/>
      <protection hidden="1"/>
    </xf>
    <xf numFmtId="1" fontId="45" fillId="11" borderId="53" xfId="0" applyNumberFormat="1" applyFont="1" applyFill="1" applyBorder="1" applyAlignment="1" applyProtection="1">
      <alignment horizontal="center" vertical="center"/>
      <protection locked="0"/>
    </xf>
    <xf numFmtId="1" fontId="45" fillId="0" borderId="9" xfId="0" applyNumberFormat="1" applyFont="1" applyBorder="1" applyAlignment="1" applyProtection="1">
      <alignment horizontal="left" vertical="center"/>
      <protection hidden="1"/>
    </xf>
    <xf numFmtId="1" fontId="27" fillId="0" borderId="0" xfId="0" applyNumberFormat="1" applyFont="1" applyAlignment="1" applyProtection="1">
      <alignment vertical="center" wrapText="1"/>
      <protection hidden="1"/>
    </xf>
    <xf numFmtId="1" fontId="27" fillId="0" borderId="9" xfId="0" applyNumberFormat="1" applyFont="1" applyBorder="1" applyAlignment="1" applyProtection="1">
      <alignment horizontal="left" vertical="center"/>
      <protection hidden="1"/>
    </xf>
    <xf numFmtId="1" fontId="27" fillId="0" borderId="13" xfId="0" applyNumberFormat="1" applyFont="1" applyBorder="1" applyAlignment="1" applyProtection="1">
      <alignment horizontal="left" vertical="center" wrapText="1"/>
      <protection hidden="1"/>
    </xf>
    <xf numFmtId="1" fontId="27" fillId="0" borderId="0" xfId="0" applyNumberFormat="1" applyFont="1" applyAlignment="1" applyProtection="1">
      <alignment horizontal="left" vertical="center" wrapText="1"/>
      <protection hidden="1"/>
    </xf>
    <xf numFmtId="1" fontId="27" fillId="0" borderId="57" xfId="0" applyNumberFormat="1" applyFont="1" applyBorder="1" applyAlignment="1" applyProtection="1">
      <alignment horizontal="left" vertical="center" wrapText="1"/>
      <protection hidden="1"/>
    </xf>
    <xf numFmtId="1" fontId="27" fillId="0" borderId="58" xfId="0" applyNumberFormat="1" applyFont="1" applyBorder="1" applyAlignment="1" applyProtection="1">
      <alignment horizontal="left" vertical="center" wrapText="1"/>
      <protection hidden="1"/>
    </xf>
    <xf numFmtId="1" fontId="27" fillId="0" borderId="59" xfId="0" applyNumberFormat="1" applyFont="1" applyBorder="1" applyAlignment="1" applyProtection="1">
      <alignment horizontal="left" vertical="center" wrapText="1"/>
      <protection hidden="1"/>
    </xf>
    <xf numFmtId="1" fontId="27" fillId="0" borderId="60" xfId="0" applyNumberFormat="1" applyFont="1" applyBorder="1" applyAlignment="1" applyProtection="1">
      <alignment horizontal="left" vertical="center" wrapText="1"/>
      <protection hidden="1"/>
    </xf>
    <xf numFmtId="1" fontId="27" fillId="0" borderId="61" xfId="0" applyNumberFormat="1" applyFont="1" applyBorder="1" applyAlignment="1" applyProtection="1">
      <alignment horizontal="left" vertical="center" wrapText="1"/>
      <protection hidden="1"/>
    </xf>
    <xf numFmtId="1" fontId="24" fillId="0" borderId="0" xfId="0" applyNumberFormat="1" applyFont="1" applyAlignment="1" applyProtection="1">
      <alignment vertical="center" wrapText="1"/>
      <protection hidden="1"/>
    </xf>
    <xf numFmtId="1" fontId="45" fillId="11" borderId="27" xfId="0" applyNumberFormat="1" applyFont="1" applyFill="1" applyBorder="1" applyAlignment="1" applyProtection="1">
      <alignment horizontal="center" vertical="center"/>
      <protection locked="0"/>
    </xf>
    <xf numFmtId="1" fontId="27" fillId="5" borderId="5" xfId="0" applyNumberFormat="1" applyFont="1" applyFill="1" applyBorder="1" applyAlignment="1" applyProtection="1">
      <alignment horizontal="center" vertical="center" wrapText="1"/>
      <protection hidden="1"/>
    </xf>
    <xf numFmtId="1" fontId="49" fillId="2" borderId="0" xfId="0" applyNumberFormat="1" applyFont="1" applyFill="1" applyAlignment="1" applyProtection="1">
      <alignment vertical="center" wrapText="1"/>
      <protection hidden="1"/>
    </xf>
    <xf numFmtId="1" fontId="49" fillId="2" borderId="9" xfId="0" applyNumberFormat="1" applyFont="1" applyFill="1" applyBorder="1" applyAlignment="1" applyProtection="1">
      <alignment vertical="center" wrapText="1"/>
      <protection hidden="1"/>
    </xf>
    <xf numFmtId="1" fontId="27" fillId="2" borderId="9" xfId="0" applyNumberFormat="1" applyFont="1" applyFill="1" applyBorder="1" applyAlignment="1" applyProtection="1">
      <alignment vertical="center" wrapText="1"/>
      <protection hidden="1"/>
    </xf>
    <xf numFmtId="1" fontId="27" fillId="11" borderId="24" xfId="0" applyNumberFormat="1" applyFont="1" applyFill="1" applyBorder="1" applyAlignment="1" applyProtection="1">
      <alignment horizontal="center" vertical="center"/>
      <protection hidden="1"/>
    </xf>
    <xf numFmtId="1" fontId="27" fillId="11" borderId="24" xfId="0" applyNumberFormat="1" applyFont="1" applyFill="1" applyBorder="1" applyAlignment="1" applyProtection="1">
      <alignment horizontal="center" vertical="center" wrapText="1"/>
      <protection locked="0"/>
    </xf>
    <xf numFmtId="0" fontId="54" fillId="0" borderId="0" xfId="0" applyFont="1"/>
    <xf numFmtId="1" fontId="21" fillId="2" borderId="44" xfId="0" applyNumberFormat="1" applyFont="1" applyFill="1" applyBorder="1" applyAlignment="1" applyProtection="1">
      <alignment horizontal="left" vertical="center"/>
      <protection hidden="1"/>
    </xf>
    <xf numFmtId="1" fontId="45" fillId="11" borderId="24" xfId="0" applyNumberFormat="1" applyFont="1" applyFill="1" applyBorder="1" applyAlignment="1" applyProtection="1">
      <alignment horizontal="center" vertical="center"/>
      <protection locked="0"/>
    </xf>
    <xf numFmtId="0" fontId="27" fillId="11" borderId="24" xfId="0" applyFont="1" applyFill="1" applyBorder="1" applyAlignment="1" applyProtection="1">
      <alignment horizontal="center" vertical="center" wrapText="1"/>
      <protection locked="0"/>
    </xf>
    <xf numFmtId="1" fontId="39" fillId="0" borderId="33" xfId="0" applyNumberFormat="1" applyFont="1" applyBorder="1" applyAlignment="1" applyProtection="1">
      <alignment horizontal="left" vertical="center"/>
      <protection hidden="1"/>
    </xf>
    <xf numFmtId="0" fontId="28" fillId="0" borderId="10" xfId="0" applyFont="1" applyBorder="1" applyAlignment="1">
      <alignment wrapText="1"/>
    </xf>
    <xf numFmtId="0" fontId="28" fillId="0" borderId="12" xfId="0" applyFont="1" applyBorder="1"/>
    <xf numFmtId="0" fontId="24" fillId="0" borderId="5" xfId="0" applyFont="1" applyBorder="1" applyAlignment="1" applyProtection="1">
      <alignment horizontal="center"/>
      <protection hidden="1"/>
    </xf>
    <xf numFmtId="0" fontId="27" fillId="0" borderId="5" xfId="0" applyFont="1" applyBorder="1" applyAlignment="1" applyProtection="1">
      <alignment horizontal="center" vertical="center" wrapText="1"/>
      <protection hidden="1"/>
    </xf>
    <xf numFmtId="0" fontId="28" fillId="0" borderId="14" xfId="0" applyFont="1" applyBorder="1"/>
    <xf numFmtId="0" fontId="29" fillId="8" borderId="5" xfId="0" applyFont="1" applyFill="1" applyBorder="1" applyAlignment="1">
      <alignment horizontal="center" wrapText="1"/>
    </xf>
    <xf numFmtId="0" fontId="29" fillId="8" borderId="5" xfId="0" applyFont="1" applyFill="1" applyBorder="1" applyAlignment="1">
      <alignment horizontal="center" vertical="center" wrapText="1"/>
    </xf>
    <xf numFmtId="0" fontId="29" fillId="8" borderId="5" xfId="0" applyFont="1" applyFill="1" applyBorder="1" applyAlignment="1">
      <alignment horizontal="center"/>
    </xf>
    <xf numFmtId="0" fontId="29" fillId="8" borderId="5" xfId="0" applyFont="1" applyFill="1" applyBorder="1" applyAlignment="1">
      <alignment horizontal="center" vertical="center"/>
    </xf>
    <xf numFmtId="1" fontId="39" fillId="0" borderId="29" xfId="0" applyNumberFormat="1" applyFont="1" applyBorder="1" applyAlignment="1" applyProtection="1">
      <alignment horizontal="left" vertical="center"/>
      <protection hidden="1"/>
    </xf>
    <xf numFmtId="1" fontId="39" fillId="0" borderId="94" xfId="0" applyNumberFormat="1" applyFont="1" applyBorder="1" applyAlignment="1" applyProtection="1">
      <alignment horizontal="left" vertical="center"/>
      <protection hidden="1"/>
    </xf>
    <xf numFmtId="1" fontId="39" fillId="0" borderId="96" xfId="0" applyNumberFormat="1" applyFont="1" applyBorder="1" applyAlignment="1" applyProtection="1">
      <alignment horizontal="left" vertical="center"/>
      <protection hidden="1"/>
    </xf>
    <xf numFmtId="1" fontId="27" fillId="2" borderId="98" xfId="0" applyNumberFormat="1" applyFont="1" applyFill="1" applyBorder="1" applyAlignment="1" applyProtection="1">
      <alignment horizontal="left" vertical="center"/>
      <protection hidden="1"/>
    </xf>
    <xf numFmtId="1" fontId="49" fillId="2" borderId="98" xfId="0" applyNumberFormat="1" applyFont="1" applyFill="1" applyBorder="1" applyAlignment="1" applyProtection="1">
      <alignment horizontal="left" vertical="center" wrapText="1"/>
      <protection hidden="1"/>
    </xf>
    <xf numFmtId="1" fontId="27" fillId="0" borderId="44" xfId="0" applyNumberFormat="1" applyFont="1" applyBorder="1" applyAlignment="1" applyProtection="1">
      <alignment horizontal="left" vertical="center"/>
      <protection hidden="1"/>
    </xf>
    <xf numFmtId="1" fontId="47" fillId="11" borderId="24" xfId="0" applyNumberFormat="1" applyFont="1" applyFill="1" applyBorder="1" applyAlignment="1" applyProtection="1">
      <alignment horizontal="center" vertical="center"/>
      <protection hidden="1"/>
    </xf>
    <xf numFmtId="1" fontId="47" fillId="12" borderId="45" xfId="0" applyNumberFormat="1" applyFont="1" applyFill="1" applyBorder="1" applyAlignment="1" applyProtection="1">
      <alignment horizontal="center" vertical="center"/>
      <protection hidden="1"/>
    </xf>
    <xf numFmtId="1" fontId="47" fillId="11" borderId="24" xfId="0" applyNumberFormat="1" applyFont="1" applyFill="1" applyBorder="1" applyAlignment="1" applyProtection="1">
      <alignment horizontal="center" vertical="center"/>
      <protection locked="0"/>
    </xf>
    <xf numFmtId="1" fontId="48" fillId="0" borderId="33" xfId="0" applyNumberFormat="1" applyFont="1" applyBorder="1" applyAlignment="1" applyProtection="1">
      <alignment horizontal="left" vertical="center"/>
      <protection hidden="1"/>
    </xf>
    <xf numFmtId="0" fontId="30" fillId="0" borderId="5" xfId="0" applyFont="1" applyBorder="1" applyAlignment="1">
      <alignment wrapText="1"/>
    </xf>
    <xf numFmtId="3" fontId="47" fillId="11" borderId="93" xfId="0" applyNumberFormat="1" applyFont="1" applyFill="1" applyBorder="1" applyAlignment="1" applyProtection="1">
      <alignment horizontal="center" vertical="center"/>
      <protection locked="0"/>
    </xf>
    <xf numFmtId="1" fontId="56" fillId="0" borderId="32" xfId="0" applyNumberFormat="1" applyFont="1" applyBorder="1" applyAlignment="1" applyProtection="1">
      <alignment horizontal="left" vertical="center" wrapText="1"/>
      <protection locked="0"/>
    </xf>
    <xf numFmtId="1" fontId="56" fillId="0" borderId="33" xfId="0" applyNumberFormat="1" applyFont="1" applyBorder="1" applyAlignment="1" applyProtection="1">
      <alignment horizontal="left" vertical="center" wrapText="1"/>
      <protection locked="0"/>
    </xf>
    <xf numFmtId="1" fontId="56" fillId="0" borderId="34" xfId="0" applyNumberFormat="1" applyFont="1" applyBorder="1" applyAlignment="1" applyProtection="1">
      <alignment horizontal="left" vertical="center" wrapText="1"/>
      <protection locked="0"/>
    </xf>
    <xf numFmtId="1" fontId="24" fillId="11" borderId="32" xfId="0" applyNumberFormat="1" applyFont="1" applyFill="1" applyBorder="1" applyAlignment="1" applyProtection="1">
      <alignment horizontal="left" vertical="center" wrapText="1"/>
      <protection locked="0"/>
    </xf>
    <xf numFmtId="1" fontId="24" fillId="11" borderId="33" xfId="0" applyNumberFormat="1" applyFont="1" applyFill="1" applyBorder="1" applyAlignment="1" applyProtection="1">
      <alignment horizontal="left" vertical="center" wrapText="1"/>
      <protection locked="0"/>
    </xf>
    <xf numFmtId="1" fontId="24" fillId="11" borderId="34" xfId="0" applyNumberFormat="1" applyFont="1" applyFill="1" applyBorder="1" applyAlignment="1" applyProtection="1">
      <alignment horizontal="left" vertical="center" wrapText="1"/>
      <protection locked="0"/>
    </xf>
    <xf numFmtId="3" fontId="27" fillId="11" borderId="37" xfId="0" applyNumberFormat="1" applyFont="1" applyFill="1" applyBorder="1" applyAlignment="1" applyProtection="1">
      <alignment horizontal="left" vertical="center"/>
      <protection locked="0"/>
    </xf>
    <xf numFmtId="1" fontId="27" fillId="0" borderId="37" xfId="0" applyNumberFormat="1" applyFont="1" applyBorder="1" applyAlignment="1" applyProtection="1">
      <alignment horizontal="justify" vertical="center" wrapText="1"/>
      <protection hidden="1"/>
    </xf>
    <xf numFmtId="14" fontId="27" fillId="11" borderId="37" xfId="0" applyNumberFormat="1" applyFont="1" applyFill="1" applyBorder="1" applyAlignment="1" applyProtection="1">
      <alignment horizontal="left" vertical="center" wrapText="1"/>
      <protection locked="0"/>
    </xf>
    <xf numFmtId="1" fontId="27" fillId="0" borderId="0" xfId="0" applyNumberFormat="1" applyFont="1" applyAlignment="1" applyProtection="1">
      <alignment horizontal="justify" vertical="center" wrapText="1"/>
      <protection hidden="1"/>
    </xf>
    <xf numFmtId="1" fontId="27" fillId="2" borderId="35" xfId="0" applyNumberFormat="1" applyFont="1" applyFill="1" applyBorder="1" applyAlignment="1" applyProtection="1">
      <alignment horizontal="center" vertical="center" wrapText="1"/>
      <protection hidden="1"/>
    </xf>
    <xf numFmtId="1" fontId="27" fillId="2" borderId="0" xfId="0" applyNumberFormat="1" applyFont="1" applyFill="1" applyAlignment="1" applyProtection="1">
      <alignment horizontal="center" vertical="center" wrapText="1"/>
      <protection hidden="1"/>
    </xf>
    <xf numFmtId="1" fontId="27" fillId="12" borderId="32" xfId="0" applyNumberFormat="1" applyFont="1" applyFill="1" applyBorder="1" applyAlignment="1">
      <alignment horizontal="center" vertical="center" wrapText="1"/>
    </xf>
    <xf numFmtId="1" fontId="27" fillId="12" borderId="33" xfId="0" applyNumberFormat="1" applyFont="1" applyFill="1" applyBorder="1" applyAlignment="1">
      <alignment horizontal="center" vertical="center" wrapText="1"/>
    </xf>
    <xf numFmtId="1" fontId="27" fillId="12" borderId="34" xfId="0" applyNumberFormat="1" applyFont="1" applyFill="1" applyBorder="1" applyAlignment="1">
      <alignment horizontal="center" vertical="center" wrapText="1"/>
    </xf>
    <xf numFmtId="1" fontId="27" fillId="2" borderId="0" xfId="0" applyNumberFormat="1" applyFont="1" applyFill="1" applyAlignment="1" applyProtection="1">
      <alignment horizontal="left" vertical="center" wrapText="1"/>
      <protection hidden="1"/>
    </xf>
    <xf numFmtId="1" fontId="27" fillId="2" borderId="36" xfId="0" applyNumberFormat="1" applyFont="1" applyFill="1" applyBorder="1" applyAlignment="1" applyProtection="1">
      <alignment horizontal="left" vertical="center" wrapText="1"/>
      <protection hidden="1"/>
    </xf>
    <xf numFmtId="1" fontId="24" fillId="0" borderId="27" xfId="0" applyNumberFormat="1" applyFont="1" applyBorder="1" applyAlignment="1" applyProtection="1">
      <alignment horizontal="center" vertical="center"/>
      <protection hidden="1"/>
    </xf>
    <xf numFmtId="1" fontId="20" fillId="2" borderId="33" xfId="0" applyNumberFormat="1" applyFont="1" applyFill="1" applyBorder="1" applyAlignment="1" applyProtection="1">
      <alignment horizontal="left" vertical="top" wrapText="1"/>
      <protection hidden="1"/>
    </xf>
    <xf numFmtId="1" fontId="27" fillId="11" borderId="28" xfId="0" applyNumberFormat="1" applyFont="1" applyFill="1" applyBorder="1" applyAlignment="1">
      <alignment horizontal="justify" vertical="center" wrapText="1"/>
    </xf>
    <xf numFmtId="1" fontId="27" fillId="11" borderId="29" xfId="0" applyNumberFormat="1" applyFont="1" applyFill="1" applyBorder="1" applyAlignment="1">
      <alignment horizontal="justify" vertical="center" wrapText="1"/>
    </xf>
    <xf numFmtId="1" fontId="27" fillId="11" borderId="30" xfId="0" applyNumberFormat="1" applyFont="1" applyFill="1" applyBorder="1" applyAlignment="1">
      <alignment horizontal="justify" vertical="center" wrapText="1"/>
    </xf>
    <xf numFmtId="1" fontId="24" fillId="0" borderId="0" xfId="0" applyNumberFormat="1" applyFont="1" applyAlignment="1" applyProtection="1">
      <alignment horizontal="left" vertical="center"/>
      <protection hidden="1"/>
    </xf>
    <xf numFmtId="1" fontId="24" fillId="11" borderId="32" xfId="0" applyNumberFormat="1" applyFont="1" applyFill="1" applyBorder="1" applyAlignment="1" applyProtection="1">
      <alignment horizontal="right" vertical="center" wrapText="1"/>
      <protection locked="0"/>
    </xf>
    <xf numFmtId="1" fontId="24" fillId="11" borderId="33" xfId="0" applyNumberFormat="1" applyFont="1" applyFill="1" applyBorder="1" applyAlignment="1" applyProtection="1">
      <alignment horizontal="right" vertical="center" wrapText="1"/>
      <protection locked="0"/>
    </xf>
    <xf numFmtId="1" fontId="24" fillId="11" borderId="34" xfId="0" applyNumberFormat="1" applyFont="1" applyFill="1" applyBorder="1" applyAlignment="1" applyProtection="1">
      <alignment horizontal="right" vertical="center" wrapText="1"/>
      <protection locked="0"/>
    </xf>
    <xf numFmtId="1" fontId="24" fillId="0" borderId="29" xfId="0" applyNumberFormat="1" applyFont="1" applyBorder="1" applyAlignment="1" applyProtection="1">
      <alignment horizontal="left" vertical="center"/>
      <protection hidden="1"/>
    </xf>
    <xf numFmtId="1" fontId="20" fillId="2" borderId="33" xfId="0" applyNumberFormat="1" applyFont="1" applyFill="1" applyBorder="1" applyAlignment="1" applyProtection="1">
      <alignment horizontal="left" vertical="center" wrapText="1"/>
      <protection hidden="1"/>
    </xf>
    <xf numFmtId="1" fontId="20" fillId="2" borderId="34" xfId="0" applyNumberFormat="1" applyFont="1" applyFill="1" applyBorder="1" applyAlignment="1" applyProtection="1">
      <alignment horizontal="left" vertical="center" wrapText="1"/>
      <protection hidden="1"/>
    </xf>
    <xf numFmtId="1" fontId="24" fillId="11" borderId="25" xfId="0" applyNumberFormat="1" applyFont="1" applyFill="1" applyBorder="1" applyAlignment="1" applyProtection="1">
      <alignment horizontal="right" vertical="center" wrapText="1"/>
      <protection locked="0"/>
    </xf>
    <xf numFmtId="1" fontId="24" fillId="11" borderId="31" xfId="0" applyNumberFormat="1" applyFont="1" applyFill="1" applyBorder="1" applyAlignment="1" applyProtection="1">
      <alignment horizontal="right" vertical="center" wrapText="1"/>
      <protection locked="0"/>
    </xf>
    <xf numFmtId="1" fontId="24" fillId="11" borderId="26" xfId="0" applyNumberFormat="1" applyFont="1" applyFill="1" applyBorder="1" applyAlignment="1" applyProtection="1">
      <alignment horizontal="right" vertical="center" wrapText="1"/>
      <protection locked="0"/>
    </xf>
    <xf numFmtId="1" fontId="39" fillId="3" borderId="33" xfId="0" applyNumberFormat="1" applyFont="1" applyFill="1" applyBorder="1" applyAlignment="1" applyProtection="1">
      <alignment horizontal="left" vertical="center" wrapText="1"/>
      <protection hidden="1"/>
    </xf>
    <xf numFmtId="1" fontId="39" fillId="3" borderId="33" xfId="0" applyNumberFormat="1" applyFont="1" applyFill="1" applyBorder="1" applyAlignment="1" applyProtection="1">
      <alignment horizontal="left" vertical="center"/>
      <protection hidden="1"/>
    </xf>
    <xf numFmtId="1" fontId="39" fillId="3" borderId="34" xfId="0" applyNumberFormat="1" applyFont="1" applyFill="1" applyBorder="1" applyAlignment="1" applyProtection="1">
      <alignment horizontal="left" vertical="center"/>
      <protection hidden="1"/>
    </xf>
    <xf numFmtId="1" fontId="20" fillId="2" borderId="33" xfId="0" applyNumberFormat="1" applyFont="1" applyFill="1" applyBorder="1" applyAlignment="1" applyProtection="1">
      <alignment horizontal="justify" vertical="top" wrapText="1"/>
      <protection hidden="1"/>
    </xf>
    <xf numFmtId="1" fontId="20" fillId="2" borderId="34" xfId="0" applyNumberFormat="1" applyFont="1" applyFill="1" applyBorder="1" applyAlignment="1" applyProtection="1">
      <alignment horizontal="justify" vertical="top" wrapText="1"/>
      <protection hidden="1"/>
    </xf>
    <xf numFmtId="1" fontId="24" fillId="0" borderId="44" xfId="0" applyNumberFormat="1" applyFont="1" applyBorder="1" applyAlignment="1" applyProtection="1">
      <alignment horizontal="left" vertical="center"/>
      <protection hidden="1"/>
    </xf>
    <xf numFmtId="1" fontId="24" fillId="2" borderId="0" xfId="0" applyNumberFormat="1" applyFont="1" applyFill="1" applyAlignment="1" applyProtection="1">
      <alignment horizontal="justify" vertical="center" wrapText="1"/>
      <protection hidden="1"/>
    </xf>
    <xf numFmtId="1" fontId="24" fillId="11" borderId="35" xfId="0" applyNumberFormat="1" applyFont="1" applyFill="1" applyBorder="1" applyAlignment="1" applyProtection="1">
      <alignment horizontal="left" vertical="top" wrapText="1"/>
      <protection locked="0"/>
    </xf>
    <xf numFmtId="1" fontId="24" fillId="11" borderId="0" xfId="0" applyNumberFormat="1" applyFont="1" applyFill="1" applyAlignment="1" applyProtection="1">
      <alignment horizontal="left" vertical="top" wrapText="1"/>
      <protection locked="0"/>
    </xf>
    <xf numFmtId="1" fontId="24" fillId="11" borderId="36" xfId="0" applyNumberFormat="1" applyFont="1" applyFill="1" applyBorder="1" applyAlignment="1" applyProtection="1">
      <alignment horizontal="left" vertical="top" wrapText="1"/>
      <protection locked="0"/>
    </xf>
    <xf numFmtId="1" fontId="24" fillId="0" borderId="0" xfId="0" applyNumberFormat="1" applyFont="1" applyAlignment="1" applyProtection="1">
      <alignment horizontal="justify" vertical="center" wrapText="1"/>
      <protection hidden="1"/>
    </xf>
    <xf numFmtId="1" fontId="24" fillId="0" borderId="33" xfId="0" applyNumberFormat="1" applyFont="1" applyBorder="1" applyAlignment="1" applyProtection="1">
      <alignment horizontal="justify" vertical="center" wrapText="1"/>
      <protection hidden="1"/>
    </xf>
    <xf numFmtId="0" fontId="24" fillId="11" borderId="25" xfId="0" applyFont="1" applyFill="1" applyBorder="1" applyAlignment="1" applyProtection="1">
      <alignment horizontal="left" vertical="center"/>
      <protection locked="0"/>
    </xf>
    <xf numFmtId="49" fontId="24" fillId="11" borderId="31" xfId="0" applyNumberFormat="1" applyFont="1" applyFill="1" applyBorder="1" applyAlignment="1" applyProtection="1">
      <alignment horizontal="left" vertical="center"/>
      <protection locked="0"/>
    </xf>
    <xf numFmtId="49" fontId="24" fillId="11" borderId="26" xfId="0" applyNumberFormat="1" applyFont="1" applyFill="1" applyBorder="1" applyAlignment="1" applyProtection="1">
      <alignment horizontal="left" vertical="center"/>
      <protection locked="0"/>
    </xf>
    <xf numFmtId="1" fontId="39" fillId="3" borderId="34" xfId="0" applyNumberFormat="1" applyFont="1" applyFill="1" applyBorder="1" applyAlignment="1" applyProtection="1">
      <alignment horizontal="left" vertical="center" wrapText="1"/>
      <protection hidden="1"/>
    </xf>
    <xf numFmtId="1" fontId="24" fillId="0" borderId="44" xfId="0" applyNumberFormat="1" applyFont="1" applyBorder="1" applyAlignment="1" applyProtection="1">
      <alignment horizontal="justify" vertical="center" wrapText="1"/>
      <protection hidden="1"/>
    </xf>
    <xf numFmtId="1" fontId="3" fillId="0" borderId="32" xfId="0" applyNumberFormat="1" applyFont="1" applyBorder="1" applyAlignment="1" applyProtection="1">
      <alignment horizontal="center" vertical="center" wrapText="1"/>
      <protection hidden="1"/>
    </xf>
    <xf numFmtId="1" fontId="3" fillId="0" borderId="33" xfId="0" applyNumberFormat="1" applyFont="1" applyBorder="1" applyAlignment="1" applyProtection="1">
      <alignment horizontal="center" vertical="center" wrapText="1"/>
      <protection hidden="1"/>
    </xf>
    <xf numFmtId="1" fontId="3" fillId="0" borderId="34" xfId="0" applyNumberFormat="1" applyFont="1" applyBorder="1" applyAlignment="1" applyProtection="1">
      <alignment horizontal="center" vertical="center" wrapText="1"/>
      <protection hidden="1"/>
    </xf>
    <xf numFmtId="1" fontId="24" fillId="11" borderId="41" xfId="0" applyNumberFormat="1" applyFont="1" applyFill="1" applyBorder="1" applyAlignment="1" applyProtection="1">
      <alignment horizontal="center" vertical="center"/>
      <protection locked="0"/>
    </xf>
    <xf numFmtId="1" fontId="24" fillId="11" borderId="42" xfId="0" applyNumberFormat="1" applyFont="1" applyFill="1" applyBorder="1" applyAlignment="1" applyProtection="1">
      <alignment horizontal="center" vertical="center"/>
      <protection locked="0"/>
    </xf>
    <xf numFmtId="1" fontId="27" fillId="11" borderId="28" xfId="0" applyNumberFormat="1" applyFont="1" applyFill="1" applyBorder="1" applyAlignment="1" applyProtection="1">
      <alignment horizontal="left" vertical="center" wrapText="1"/>
      <protection locked="0"/>
    </xf>
    <xf numFmtId="1" fontId="27" fillId="11" borderId="29" xfId="0" applyNumberFormat="1" applyFont="1" applyFill="1" applyBorder="1" applyAlignment="1" applyProtection="1">
      <alignment horizontal="left" vertical="center" wrapText="1"/>
      <protection locked="0"/>
    </xf>
    <xf numFmtId="1" fontId="27" fillId="11" borderId="30" xfId="0" applyNumberFormat="1" applyFont="1" applyFill="1" applyBorder="1" applyAlignment="1" applyProtection="1">
      <alignment horizontal="left" vertical="center" wrapText="1"/>
      <protection locked="0"/>
    </xf>
    <xf numFmtId="1" fontId="39" fillId="3" borderId="29" xfId="0" applyNumberFormat="1" applyFont="1" applyFill="1" applyBorder="1" applyAlignment="1" applyProtection="1">
      <alignment horizontal="left" vertical="center" wrapText="1"/>
      <protection hidden="1"/>
    </xf>
    <xf numFmtId="1" fontId="39" fillId="3" borderId="29" xfId="0" applyNumberFormat="1" applyFont="1" applyFill="1" applyBorder="1" applyAlignment="1" applyProtection="1">
      <alignment horizontal="left" vertical="center"/>
      <protection hidden="1"/>
    </xf>
    <xf numFmtId="1" fontId="39" fillId="3" borderId="30" xfId="0" applyNumberFormat="1" applyFont="1" applyFill="1" applyBorder="1" applyAlignment="1" applyProtection="1">
      <alignment horizontal="left" vertical="center"/>
      <protection hidden="1"/>
    </xf>
    <xf numFmtId="1" fontId="20" fillId="2" borderId="44" xfId="0" applyNumberFormat="1" applyFont="1" applyFill="1" applyBorder="1" applyAlignment="1" applyProtection="1">
      <alignment horizontal="left" vertical="top" wrapText="1"/>
      <protection hidden="1"/>
    </xf>
    <xf numFmtId="1" fontId="20" fillId="2" borderId="40" xfId="0" applyNumberFormat="1" applyFont="1" applyFill="1" applyBorder="1" applyAlignment="1" applyProtection="1">
      <alignment horizontal="left" vertical="top" wrapText="1"/>
      <protection hidden="1"/>
    </xf>
    <xf numFmtId="1" fontId="27" fillId="2" borderId="33" xfId="0" applyNumberFormat="1" applyFont="1" applyFill="1" applyBorder="1" applyAlignment="1" applyProtection="1">
      <alignment horizontal="justify" vertical="center" wrapText="1"/>
      <protection hidden="1"/>
    </xf>
    <xf numFmtId="1" fontId="27" fillId="2" borderId="34" xfId="0" applyNumberFormat="1" applyFont="1" applyFill="1" applyBorder="1" applyAlignment="1" applyProtection="1">
      <alignment horizontal="justify" vertical="center" wrapText="1"/>
      <protection hidden="1"/>
    </xf>
    <xf numFmtId="1" fontId="27" fillId="2" borderId="33" xfId="0" applyNumberFormat="1" applyFont="1" applyFill="1" applyBorder="1" applyAlignment="1" applyProtection="1">
      <alignment horizontal="left" vertical="center" wrapText="1"/>
      <protection hidden="1"/>
    </xf>
    <xf numFmtId="1" fontId="27" fillId="2" borderId="34" xfId="0" applyNumberFormat="1" applyFont="1" applyFill="1" applyBorder="1" applyAlignment="1" applyProtection="1">
      <alignment horizontal="left" vertical="center" wrapText="1"/>
      <protection hidden="1"/>
    </xf>
    <xf numFmtId="1" fontId="39" fillId="3" borderId="32" xfId="0" applyNumberFormat="1" applyFont="1" applyFill="1" applyBorder="1" applyAlignment="1" applyProtection="1">
      <alignment horizontal="justify" vertical="center" wrapText="1"/>
      <protection hidden="1"/>
    </xf>
    <xf numFmtId="1" fontId="39" fillId="3" borderId="33" xfId="0" applyNumberFormat="1" applyFont="1" applyFill="1" applyBorder="1" applyAlignment="1" applyProtection="1">
      <alignment horizontal="justify" vertical="center" wrapText="1"/>
      <protection hidden="1"/>
    </xf>
    <xf numFmtId="1" fontId="24" fillId="11" borderId="38" xfId="0" applyNumberFormat="1" applyFont="1" applyFill="1" applyBorder="1" applyAlignment="1" applyProtection="1">
      <alignment horizontal="center" vertical="center"/>
      <protection locked="0"/>
    </xf>
    <xf numFmtId="1" fontId="24" fillId="11" borderId="39" xfId="0" applyNumberFormat="1" applyFont="1" applyFill="1" applyBorder="1" applyAlignment="1" applyProtection="1">
      <alignment horizontal="center" vertical="center"/>
      <protection locked="0"/>
    </xf>
    <xf numFmtId="1" fontId="4" fillId="3" borderId="29" xfId="0" applyNumberFormat="1" applyFont="1" applyFill="1" applyBorder="1" applyAlignment="1" applyProtection="1">
      <alignment horizontal="justify" vertical="center" wrapText="1"/>
      <protection hidden="1"/>
    </xf>
    <xf numFmtId="1" fontId="4" fillId="3" borderId="29" xfId="0" applyNumberFormat="1" applyFont="1" applyFill="1" applyBorder="1" applyAlignment="1" applyProtection="1">
      <alignment horizontal="justify" vertical="center"/>
      <protection hidden="1"/>
    </xf>
    <xf numFmtId="1" fontId="4" fillId="3" borderId="30" xfId="0" applyNumberFormat="1" applyFont="1" applyFill="1" applyBorder="1" applyAlignment="1" applyProtection="1">
      <alignment horizontal="justify" vertical="center"/>
      <protection hidden="1"/>
    </xf>
    <xf numFmtId="0" fontId="20" fillId="0" borderId="29" xfId="2" applyFont="1" applyBorder="1" applyAlignment="1" applyProtection="1">
      <alignment horizontal="left" vertical="center" wrapText="1"/>
      <protection hidden="1"/>
    </xf>
    <xf numFmtId="1" fontId="20" fillId="2" borderId="33" xfId="0" applyNumberFormat="1" applyFont="1" applyFill="1" applyBorder="1" applyAlignment="1" applyProtection="1">
      <alignment horizontal="left" vertical="top"/>
      <protection hidden="1"/>
    </xf>
    <xf numFmtId="1" fontId="20" fillId="2" borderId="34" xfId="0" applyNumberFormat="1" applyFont="1" applyFill="1" applyBorder="1" applyAlignment="1" applyProtection="1">
      <alignment horizontal="left" vertical="top"/>
      <protection hidden="1"/>
    </xf>
    <xf numFmtId="1" fontId="24" fillId="0" borderId="44" xfId="0" applyNumberFormat="1" applyFont="1" applyBorder="1" applyAlignment="1" applyProtection="1">
      <alignment horizontal="left" vertical="center" wrapText="1"/>
      <protection hidden="1"/>
    </xf>
    <xf numFmtId="1" fontId="24" fillId="0" borderId="40" xfId="0" applyNumberFormat="1" applyFont="1" applyBorder="1" applyAlignment="1" applyProtection="1">
      <alignment horizontal="left" vertical="center" wrapText="1"/>
      <protection hidden="1"/>
    </xf>
    <xf numFmtId="1" fontId="24" fillId="0" borderId="29" xfId="0" applyNumberFormat="1" applyFont="1" applyBorder="1" applyAlignment="1" applyProtection="1">
      <alignment horizontal="justify" vertical="center" wrapText="1"/>
      <protection hidden="1"/>
    </xf>
    <xf numFmtId="1" fontId="27" fillId="11" borderId="41" xfId="0" applyNumberFormat="1" applyFont="1" applyFill="1" applyBorder="1" applyAlignment="1" applyProtection="1">
      <alignment horizontal="left" vertical="center" wrapText="1"/>
      <protection locked="0"/>
    </xf>
    <xf numFmtId="1" fontId="27" fillId="11" borderId="43" xfId="0" applyNumberFormat="1" applyFont="1" applyFill="1" applyBorder="1" applyAlignment="1" applyProtection="1">
      <alignment horizontal="left" vertical="center" wrapText="1"/>
      <protection locked="0"/>
    </xf>
    <xf numFmtId="1" fontId="27" fillId="11" borderId="42" xfId="0" applyNumberFormat="1" applyFont="1" applyFill="1" applyBorder="1" applyAlignment="1" applyProtection="1">
      <alignment horizontal="left" vertical="center" wrapText="1"/>
      <protection locked="0"/>
    </xf>
    <xf numFmtId="1" fontId="27" fillId="0" borderId="0" xfId="0" applyNumberFormat="1" applyFont="1" applyAlignment="1" applyProtection="1">
      <alignment horizontal="left" vertical="center" wrapText="1"/>
      <protection hidden="1"/>
    </xf>
    <xf numFmtId="1" fontId="23" fillId="2" borderId="0" xfId="1" applyNumberFormat="1" applyFill="1" applyBorder="1" applyAlignment="1" applyProtection="1">
      <alignment horizontal="justify" vertical="center" wrapText="1"/>
      <protection hidden="1"/>
    </xf>
    <xf numFmtId="1" fontId="23" fillId="2" borderId="36" xfId="1" applyNumberFormat="1" applyFill="1" applyBorder="1" applyAlignment="1" applyProtection="1">
      <alignment horizontal="justify" vertical="center" wrapText="1"/>
      <protection hidden="1"/>
    </xf>
    <xf numFmtId="1" fontId="23" fillId="2" borderId="29" xfId="1" applyNumberFormat="1" applyFill="1" applyBorder="1" applyAlignment="1" applyProtection="1">
      <alignment horizontal="left" vertical="center" wrapText="1"/>
      <protection hidden="1"/>
    </xf>
    <xf numFmtId="1" fontId="23" fillId="2" borderId="30" xfId="1" applyNumberFormat="1" applyFill="1" applyBorder="1" applyAlignment="1" applyProtection="1">
      <alignment horizontal="left" vertical="center" wrapText="1"/>
      <protection hidden="1"/>
    </xf>
    <xf numFmtId="1" fontId="23" fillId="2" borderId="33" xfId="1" applyNumberFormat="1" applyFill="1" applyBorder="1" applyAlignment="1" applyProtection="1">
      <alignment horizontal="justify" vertical="top" wrapText="1"/>
      <protection hidden="1"/>
    </xf>
    <xf numFmtId="1" fontId="23" fillId="2" borderId="34" xfId="1" applyNumberFormat="1" applyFill="1" applyBorder="1" applyAlignment="1" applyProtection="1">
      <alignment horizontal="justify" vertical="top" wrapText="1"/>
      <protection hidden="1"/>
    </xf>
    <xf numFmtId="1" fontId="27" fillId="2" borderId="0" xfId="0" applyNumberFormat="1" applyFont="1" applyFill="1" applyAlignment="1" applyProtection="1">
      <alignment horizontal="justify" vertical="center" wrapText="1"/>
      <protection hidden="1"/>
    </xf>
    <xf numFmtId="1" fontId="27" fillId="2" borderId="36" xfId="0" applyNumberFormat="1" applyFont="1" applyFill="1" applyBorder="1" applyAlignment="1" applyProtection="1">
      <alignment horizontal="justify" vertical="center" wrapText="1"/>
      <protection hidden="1"/>
    </xf>
    <xf numFmtId="1" fontId="47" fillId="2" borderId="0" xfId="0" applyNumberFormat="1" applyFont="1" applyFill="1" applyAlignment="1" applyProtection="1">
      <alignment horizontal="center" vertical="center" wrapText="1"/>
      <protection hidden="1"/>
    </xf>
    <xf numFmtId="1" fontId="27" fillId="2" borderId="0" xfId="0" applyNumberFormat="1" applyFont="1" applyFill="1" applyAlignment="1" applyProtection="1">
      <alignment horizontal="justify" vertical="top" wrapText="1"/>
      <protection hidden="1"/>
    </xf>
    <xf numFmtId="49" fontId="27" fillId="11" borderId="32" xfId="0" applyNumberFormat="1" applyFont="1" applyFill="1" applyBorder="1" applyAlignment="1" applyProtection="1">
      <alignment horizontal="center" vertical="center" wrapText="1"/>
      <protection locked="0"/>
    </xf>
    <xf numFmtId="49" fontId="27" fillId="11" borderId="33" xfId="0" applyNumberFormat="1" applyFont="1" applyFill="1" applyBorder="1" applyAlignment="1" applyProtection="1">
      <alignment horizontal="center" vertical="center" wrapText="1"/>
      <protection locked="0"/>
    </xf>
    <xf numFmtId="49" fontId="27" fillId="11" borderId="34" xfId="0" applyNumberFormat="1" applyFont="1" applyFill="1" applyBorder="1" applyAlignment="1" applyProtection="1">
      <alignment horizontal="center" vertical="center" wrapText="1"/>
      <protection locked="0"/>
    </xf>
    <xf numFmtId="3" fontId="27" fillId="11" borderId="32" xfId="0" applyNumberFormat="1" applyFont="1" applyFill="1" applyBorder="1" applyAlignment="1" applyProtection="1">
      <alignment horizontal="center" vertical="center"/>
      <protection locked="0"/>
    </xf>
    <xf numFmtId="3" fontId="27" fillId="11" borderId="33" xfId="0" applyNumberFormat="1" applyFont="1" applyFill="1" applyBorder="1" applyAlignment="1" applyProtection="1">
      <alignment horizontal="center" vertical="center"/>
      <protection locked="0"/>
    </xf>
    <xf numFmtId="3" fontId="27" fillId="11" borderId="34" xfId="0" applyNumberFormat="1" applyFont="1" applyFill="1" applyBorder="1" applyAlignment="1" applyProtection="1">
      <alignment horizontal="center" vertical="center"/>
      <protection locked="0"/>
    </xf>
    <xf numFmtId="0" fontId="27" fillId="11" borderId="32" xfId="0" applyFont="1" applyFill="1" applyBorder="1" applyAlignment="1" applyProtection="1">
      <alignment horizontal="center" vertical="center" wrapText="1"/>
      <protection locked="0"/>
    </xf>
    <xf numFmtId="1" fontId="4" fillId="10" borderId="29" xfId="0" applyNumberFormat="1" applyFont="1" applyFill="1" applyBorder="1" applyAlignment="1" applyProtection="1">
      <alignment horizontal="left" vertical="center"/>
      <protection hidden="1"/>
    </xf>
    <xf numFmtId="1" fontId="4" fillId="10" borderId="30" xfId="0" applyNumberFormat="1" applyFont="1" applyFill="1" applyBorder="1" applyAlignment="1" applyProtection="1">
      <alignment horizontal="left" vertical="center"/>
      <protection hidden="1"/>
    </xf>
    <xf numFmtId="1" fontId="6" fillId="2" borderId="0" xfId="0" applyNumberFormat="1" applyFont="1" applyFill="1" applyAlignment="1" applyProtection="1">
      <alignment horizontal="left" vertical="center"/>
      <protection hidden="1"/>
    </xf>
    <xf numFmtId="1" fontId="6" fillId="2" borderId="36" xfId="0" applyNumberFormat="1" applyFont="1" applyFill="1" applyBorder="1" applyAlignment="1" applyProtection="1">
      <alignment horizontal="left" vertical="center"/>
      <protection hidden="1"/>
    </xf>
    <xf numFmtId="1" fontId="6" fillId="2" borderId="0" xfId="0" applyNumberFormat="1" applyFont="1" applyFill="1" applyAlignment="1" applyProtection="1">
      <alignment horizontal="left" vertical="center" wrapText="1"/>
      <protection hidden="1"/>
    </xf>
    <xf numFmtId="1" fontId="6" fillId="11" borderId="32" xfId="0" applyNumberFormat="1" applyFont="1" applyFill="1" applyBorder="1" applyAlignment="1" applyProtection="1">
      <alignment horizontal="center" vertical="center" wrapText="1"/>
      <protection locked="0"/>
    </xf>
    <xf numFmtId="1" fontId="6" fillId="11" borderId="33" xfId="0" applyNumberFormat="1" applyFont="1" applyFill="1" applyBorder="1" applyAlignment="1" applyProtection="1">
      <alignment horizontal="center" vertical="center" wrapText="1"/>
      <protection locked="0"/>
    </xf>
    <xf numFmtId="1" fontId="6" fillId="11" borderId="34" xfId="0" applyNumberFormat="1" applyFont="1" applyFill="1" applyBorder="1" applyAlignment="1" applyProtection="1">
      <alignment horizontal="center" vertical="center" wrapText="1"/>
      <protection locked="0"/>
    </xf>
    <xf numFmtId="1" fontId="27" fillId="2" borderId="0" xfId="0" applyNumberFormat="1" applyFont="1" applyFill="1" applyAlignment="1" applyProtection="1">
      <alignment horizontal="left" vertical="center"/>
      <protection hidden="1"/>
    </xf>
    <xf numFmtId="1" fontId="27" fillId="2" borderId="36" xfId="0" applyNumberFormat="1" applyFont="1" applyFill="1" applyBorder="1" applyAlignment="1" applyProtection="1">
      <alignment horizontal="left" vertical="center"/>
      <protection hidden="1"/>
    </xf>
    <xf numFmtId="1" fontId="27" fillId="2" borderId="29" xfId="0" applyNumberFormat="1" applyFont="1" applyFill="1" applyBorder="1" applyAlignment="1" applyProtection="1">
      <alignment horizontal="left" vertical="center"/>
      <protection hidden="1"/>
    </xf>
    <xf numFmtId="1" fontId="27" fillId="2" borderId="30" xfId="0" applyNumberFormat="1" applyFont="1" applyFill="1" applyBorder="1" applyAlignment="1" applyProtection="1">
      <alignment horizontal="left" vertical="center"/>
      <protection hidden="1"/>
    </xf>
    <xf numFmtId="1" fontId="23" fillId="2" borderId="44" xfId="1" applyNumberFormat="1" applyFill="1" applyBorder="1" applyAlignment="1" applyProtection="1">
      <alignment horizontal="justify" vertical="center" wrapText="1"/>
      <protection hidden="1"/>
    </xf>
    <xf numFmtId="1" fontId="23" fillId="2" borderId="40" xfId="1" applyNumberFormat="1" applyFill="1" applyBorder="1" applyAlignment="1" applyProtection="1">
      <alignment horizontal="justify" vertical="center" wrapText="1"/>
      <protection hidden="1"/>
    </xf>
    <xf numFmtId="1" fontId="20" fillId="2" borderId="33" xfId="0" applyNumberFormat="1" applyFont="1" applyFill="1" applyBorder="1" applyAlignment="1" applyProtection="1">
      <alignment horizontal="justify" vertical="center" wrapText="1"/>
      <protection hidden="1"/>
    </xf>
    <xf numFmtId="1" fontId="19" fillId="2" borderId="33" xfId="0" applyNumberFormat="1" applyFont="1" applyFill="1" applyBorder="1" applyAlignment="1" applyProtection="1">
      <alignment horizontal="justify" vertical="center" wrapText="1"/>
      <protection hidden="1"/>
    </xf>
    <xf numFmtId="1" fontId="19" fillId="2" borderId="34" xfId="0" applyNumberFormat="1" applyFont="1" applyFill="1" applyBorder="1" applyAlignment="1" applyProtection="1">
      <alignment horizontal="justify" vertical="center" wrapText="1"/>
      <protection hidden="1"/>
    </xf>
    <xf numFmtId="1" fontId="27" fillId="11" borderId="32" xfId="0" applyNumberFormat="1" applyFont="1" applyFill="1" applyBorder="1" applyAlignment="1" applyProtection="1">
      <alignment horizontal="center" vertical="center" wrapText="1"/>
      <protection locked="0"/>
    </xf>
    <xf numFmtId="1" fontId="27" fillId="11" borderId="33" xfId="0" applyNumberFormat="1" applyFont="1" applyFill="1" applyBorder="1" applyAlignment="1" applyProtection="1">
      <alignment horizontal="center" vertical="center" wrapText="1"/>
      <protection locked="0"/>
    </xf>
    <xf numFmtId="1" fontId="27" fillId="11" borderId="34" xfId="0" applyNumberFormat="1" applyFont="1" applyFill="1" applyBorder="1" applyAlignment="1" applyProtection="1">
      <alignment horizontal="center" vertical="center" wrapText="1"/>
      <protection locked="0"/>
    </xf>
    <xf numFmtId="0" fontId="6" fillId="12" borderId="32" xfId="0" applyFont="1" applyFill="1" applyBorder="1" applyAlignment="1" applyProtection="1">
      <alignment horizontal="left" vertical="center" wrapText="1"/>
      <protection hidden="1"/>
    </xf>
    <xf numFmtId="0" fontId="6" fillId="12" borderId="33" xfId="0" applyFont="1" applyFill="1" applyBorder="1" applyAlignment="1" applyProtection="1">
      <alignment horizontal="left" vertical="center" wrapText="1"/>
      <protection hidden="1"/>
    </xf>
    <xf numFmtId="0" fontId="6" fillId="12" borderId="34" xfId="0" applyFont="1" applyFill="1" applyBorder="1" applyAlignment="1" applyProtection="1">
      <alignment horizontal="left" vertical="center" wrapText="1"/>
      <protection hidden="1"/>
    </xf>
    <xf numFmtId="1" fontId="4" fillId="3" borderId="33" xfId="0" applyNumberFormat="1" applyFont="1" applyFill="1" applyBorder="1" applyAlignment="1" applyProtection="1">
      <alignment horizontal="left" vertical="center"/>
      <protection hidden="1"/>
    </xf>
    <xf numFmtId="1" fontId="4" fillId="3" borderId="34" xfId="0" applyNumberFormat="1" applyFont="1" applyFill="1" applyBorder="1" applyAlignment="1" applyProtection="1">
      <alignment horizontal="left" vertical="center"/>
      <protection hidden="1"/>
    </xf>
    <xf numFmtId="1" fontId="27" fillId="2" borderId="0" xfId="0" applyNumberFormat="1" applyFont="1" applyFill="1" applyAlignment="1" applyProtection="1">
      <alignment horizontal="left" vertical="top" wrapText="1"/>
      <protection hidden="1"/>
    </xf>
    <xf numFmtId="1" fontId="27" fillId="2" borderId="36" xfId="0" applyNumberFormat="1" applyFont="1" applyFill="1" applyBorder="1" applyAlignment="1" applyProtection="1">
      <alignment horizontal="left" vertical="top" wrapText="1"/>
      <protection hidden="1"/>
    </xf>
    <xf numFmtId="1" fontId="27" fillId="2" borderId="36" xfId="0" applyNumberFormat="1" applyFont="1" applyFill="1" applyBorder="1" applyAlignment="1" applyProtection="1">
      <alignment horizontal="center" vertical="center" wrapText="1"/>
      <protection hidden="1"/>
    </xf>
    <xf numFmtId="1" fontId="47" fillId="11" borderId="32" xfId="0" applyNumberFormat="1" applyFont="1" applyFill="1" applyBorder="1" applyAlignment="1" applyProtection="1">
      <alignment horizontal="left" vertical="center" wrapText="1"/>
      <protection locked="0"/>
    </xf>
    <xf numFmtId="1" fontId="47" fillId="11" borderId="33" xfId="0" applyNumberFormat="1" applyFont="1" applyFill="1" applyBorder="1" applyAlignment="1" applyProtection="1">
      <alignment horizontal="left" vertical="center" wrapText="1"/>
      <protection locked="0"/>
    </xf>
    <xf numFmtId="1" fontId="47" fillId="11" borderId="34" xfId="0" applyNumberFormat="1" applyFont="1" applyFill="1" applyBorder="1" applyAlignment="1" applyProtection="1">
      <alignment horizontal="left" vertical="center" wrapText="1"/>
      <protection locked="0"/>
    </xf>
    <xf numFmtId="1" fontId="27" fillId="0" borderId="44" xfId="0" applyNumberFormat="1" applyFont="1" applyBorder="1" applyAlignment="1" applyProtection="1">
      <alignment horizontal="left" vertical="center" wrapText="1"/>
      <protection hidden="1"/>
    </xf>
    <xf numFmtId="1" fontId="27" fillId="0" borderId="95" xfId="0" applyNumberFormat="1" applyFont="1" applyBorder="1" applyAlignment="1" applyProtection="1">
      <alignment horizontal="left" vertical="center" wrapText="1"/>
      <protection hidden="1"/>
    </xf>
    <xf numFmtId="1" fontId="47" fillId="0" borderId="0" xfId="0" applyNumberFormat="1" applyFont="1" applyAlignment="1" applyProtection="1">
      <alignment horizontal="justify" vertical="center" wrapText="1"/>
      <protection hidden="1"/>
    </xf>
    <xf numFmtId="1" fontId="47" fillId="0" borderId="81" xfId="0" applyNumberFormat="1" applyFont="1" applyBorder="1" applyAlignment="1" applyProtection="1">
      <alignment horizontal="justify" vertical="center" wrapText="1"/>
      <protection hidden="1"/>
    </xf>
    <xf numFmtId="1" fontId="47" fillId="11" borderId="32" xfId="0" applyNumberFormat="1" applyFont="1" applyFill="1" applyBorder="1" applyAlignment="1" applyProtection="1">
      <alignment horizontal="center" vertical="center" wrapText="1"/>
      <protection locked="0"/>
    </xf>
    <xf numFmtId="1" fontId="47" fillId="11" borderId="33" xfId="0" applyNumberFormat="1" applyFont="1" applyFill="1" applyBorder="1" applyAlignment="1" applyProtection="1">
      <alignment horizontal="center" vertical="center" wrapText="1"/>
      <protection locked="0"/>
    </xf>
    <xf numFmtId="1" fontId="47" fillId="11" borderId="34" xfId="0" applyNumberFormat="1" applyFont="1" applyFill="1" applyBorder="1" applyAlignment="1" applyProtection="1">
      <alignment horizontal="center" vertical="center" wrapText="1"/>
      <protection locked="0"/>
    </xf>
    <xf numFmtId="1" fontId="24" fillId="11" borderId="27" xfId="0" applyNumberFormat="1" applyFont="1" applyFill="1" applyBorder="1" applyAlignment="1" applyProtection="1">
      <alignment horizontal="center" vertical="center"/>
      <protection locked="0"/>
    </xf>
    <xf numFmtId="0" fontId="27" fillId="12" borderId="32" xfId="0" applyFont="1" applyFill="1" applyBorder="1" applyAlignment="1">
      <alignment horizontal="center" vertical="center" wrapText="1"/>
    </xf>
    <xf numFmtId="0" fontId="27" fillId="12" borderId="33" xfId="0" applyFont="1" applyFill="1" applyBorder="1" applyAlignment="1">
      <alignment horizontal="center" vertical="center" wrapText="1"/>
    </xf>
    <xf numFmtId="0" fontId="27" fillId="12" borderId="34" xfId="0" applyFont="1" applyFill="1" applyBorder="1" applyAlignment="1">
      <alignment horizontal="center" vertical="center" wrapText="1"/>
    </xf>
    <xf numFmtId="1" fontId="50" fillId="2" borderId="44" xfId="0" applyNumberFormat="1" applyFont="1" applyFill="1" applyBorder="1" applyAlignment="1" applyProtection="1">
      <alignment horizontal="justify" vertical="center" wrapText="1"/>
      <protection hidden="1"/>
    </xf>
    <xf numFmtId="1" fontId="50" fillId="2" borderId="40" xfId="0" applyNumberFormat="1" applyFont="1" applyFill="1" applyBorder="1" applyAlignment="1" applyProtection="1">
      <alignment horizontal="justify" vertical="center" wrapText="1"/>
      <protection hidden="1"/>
    </xf>
    <xf numFmtId="1" fontId="39" fillId="3" borderId="33" xfId="0" applyNumberFormat="1" applyFont="1" applyFill="1" applyBorder="1" applyAlignment="1" applyProtection="1">
      <alignment horizontal="justify" vertical="center"/>
      <protection hidden="1"/>
    </xf>
    <xf numFmtId="1" fontId="39" fillId="3" borderId="34" xfId="0" applyNumberFormat="1" applyFont="1" applyFill="1" applyBorder="1" applyAlignment="1" applyProtection="1">
      <alignment horizontal="justify" vertical="center"/>
      <protection hidden="1"/>
    </xf>
    <xf numFmtId="1" fontId="27" fillId="2" borderId="44" xfId="0" applyNumberFormat="1" applyFont="1" applyFill="1" applyBorder="1" applyAlignment="1" applyProtection="1">
      <alignment horizontal="left" vertical="center" wrapText="1"/>
      <protection hidden="1"/>
    </xf>
    <xf numFmtId="1" fontId="27" fillId="2" borderId="44" xfId="0" applyNumberFormat="1" applyFont="1" applyFill="1" applyBorder="1" applyAlignment="1" applyProtection="1">
      <alignment horizontal="justify" vertical="center" wrapText="1"/>
      <protection hidden="1"/>
    </xf>
    <xf numFmtId="1" fontId="27" fillId="2" borderId="44" xfId="0" applyNumberFormat="1" applyFont="1" applyFill="1" applyBorder="1" applyAlignment="1" applyProtection="1">
      <alignment horizontal="left" vertical="center"/>
      <protection hidden="1"/>
    </xf>
    <xf numFmtId="1" fontId="27" fillId="2" borderId="40" xfId="0" applyNumberFormat="1" applyFont="1" applyFill="1" applyBorder="1" applyAlignment="1" applyProtection="1">
      <alignment horizontal="left" vertical="center"/>
      <protection hidden="1"/>
    </xf>
    <xf numFmtId="49" fontId="45" fillId="0" borderId="44" xfId="0" applyNumberFormat="1" applyFont="1" applyBorder="1" applyAlignment="1" applyProtection="1">
      <alignment horizontal="left" vertical="center"/>
      <protection hidden="1"/>
    </xf>
    <xf numFmtId="1" fontId="27" fillId="12" borderId="45" xfId="0" applyNumberFormat="1" applyFont="1" applyFill="1" applyBorder="1" applyAlignment="1" applyProtection="1">
      <alignment horizontal="center" vertical="center"/>
      <protection hidden="1"/>
    </xf>
    <xf numFmtId="1" fontId="27" fillId="12" borderId="46" xfId="0" applyNumberFormat="1" applyFont="1" applyFill="1" applyBorder="1" applyAlignment="1" applyProtection="1">
      <alignment horizontal="center" vertical="center"/>
      <protection hidden="1"/>
    </xf>
    <xf numFmtId="3" fontId="27" fillId="11" borderId="32" xfId="0" applyNumberFormat="1" applyFont="1" applyFill="1" applyBorder="1" applyAlignment="1" applyProtection="1">
      <alignment horizontal="left" vertical="center" wrapText="1"/>
      <protection locked="0"/>
    </xf>
    <xf numFmtId="3" fontId="27" fillId="11" borderId="33" xfId="0" applyNumberFormat="1" applyFont="1" applyFill="1" applyBorder="1" applyAlignment="1" applyProtection="1">
      <alignment horizontal="left" vertical="center" wrapText="1"/>
      <protection locked="0"/>
    </xf>
    <xf numFmtId="3" fontId="27" fillId="11" borderId="92" xfId="0" applyNumberFormat="1" applyFont="1" applyFill="1" applyBorder="1" applyAlignment="1" applyProtection="1">
      <alignment horizontal="left" vertical="center" wrapText="1"/>
      <protection locked="0"/>
    </xf>
    <xf numFmtId="1" fontId="27" fillId="2" borderId="79" xfId="0" applyNumberFormat="1" applyFont="1" applyFill="1" applyBorder="1" applyAlignment="1" applyProtection="1">
      <alignment horizontal="center" vertical="center" wrapText="1"/>
      <protection hidden="1"/>
    </xf>
    <xf numFmtId="1" fontId="27" fillId="2" borderId="80" xfId="0" applyNumberFormat="1" applyFont="1" applyFill="1" applyBorder="1" applyAlignment="1" applyProtection="1">
      <alignment horizontal="center" vertical="center" wrapText="1"/>
      <protection hidden="1"/>
    </xf>
    <xf numFmtId="1" fontId="24" fillId="0" borderId="27" xfId="0" applyNumberFormat="1" applyFont="1" applyBorder="1" applyAlignment="1" applyProtection="1">
      <alignment horizontal="left" vertical="center"/>
      <protection hidden="1"/>
    </xf>
    <xf numFmtId="1" fontId="24" fillId="11" borderId="27" xfId="0" applyNumberFormat="1" applyFont="1" applyFill="1" applyBorder="1" applyAlignment="1" applyProtection="1">
      <alignment horizontal="center" vertical="center" wrapText="1"/>
      <protection locked="0"/>
    </xf>
    <xf numFmtId="0" fontId="1" fillId="8" borderId="5" xfId="0" applyFont="1" applyFill="1" applyBorder="1" applyAlignment="1">
      <alignment horizontal="center"/>
    </xf>
    <xf numFmtId="0" fontId="0" fillId="8" borderId="5" xfId="0" applyFill="1" applyBorder="1" applyAlignment="1">
      <alignment horizontal="center"/>
    </xf>
    <xf numFmtId="0" fontId="1" fillId="8" borderId="5" xfId="0" applyFont="1" applyFill="1" applyBorder="1" applyAlignment="1">
      <alignment horizontal="center" vertical="center"/>
    </xf>
    <xf numFmtId="0" fontId="1" fillId="8" borderId="14" xfId="0" applyFont="1" applyFill="1" applyBorder="1" applyAlignment="1">
      <alignment horizontal="left" vertical="center"/>
    </xf>
    <xf numFmtId="0" fontId="1" fillId="8" borderId="16" xfId="0" applyFont="1" applyFill="1" applyBorder="1" applyAlignment="1">
      <alignment horizontal="left" vertical="center"/>
    </xf>
    <xf numFmtId="0" fontId="1" fillId="8" borderId="15" xfId="0" applyFont="1" applyFill="1" applyBorder="1" applyAlignment="1">
      <alignment horizontal="left" vertical="center"/>
    </xf>
    <xf numFmtId="0" fontId="1" fillId="8" borderId="5" xfId="0" applyFont="1" applyFill="1" applyBorder="1" applyAlignment="1">
      <alignment horizontal="left" vertical="center"/>
    </xf>
    <xf numFmtId="1" fontId="47" fillId="0" borderId="0" xfId="0" applyNumberFormat="1" applyFont="1" applyAlignment="1" applyProtection="1">
      <alignment horizontal="left" vertical="center"/>
      <protection hidden="1"/>
    </xf>
    <xf numFmtId="1" fontId="47" fillId="0" borderId="9" xfId="0" applyNumberFormat="1" applyFont="1" applyBorder="1" applyAlignment="1" applyProtection="1">
      <alignment horizontal="left" vertical="center"/>
      <protection hidden="1"/>
    </xf>
    <xf numFmtId="1" fontId="45" fillId="0" borderId="13" xfId="0" applyNumberFormat="1" applyFont="1" applyBorder="1" applyAlignment="1" applyProtection="1">
      <alignment horizontal="justify" vertical="center" wrapText="1"/>
      <protection hidden="1"/>
    </xf>
    <xf numFmtId="1" fontId="45" fillId="0" borderId="0" xfId="0" applyNumberFormat="1" applyFont="1" applyAlignment="1" applyProtection="1">
      <alignment horizontal="justify" vertical="center" wrapText="1"/>
      <protection hidden="1"/>
    </xf>
    <xf numFmtId="1" fontId="45" fillId="0" borderId="9" xfId="0" applyNumberFormat="1" applyFont="1" applyBorder="1" applyAlignment="1" applyProtection="1">
      <alignment horizontal="justify" vertical="center" wrapText="1"/>
      <protection hidden="1"/>
    </xf>
    <xf numFmtId="1" fontId="27" fillId="0" borderId="13" xfId="0" applyNumberFormat="1" applyFont="1" applyBorder="1" applyAlignment="1" applyProtection="1">
      <alignment horizontal="left" vertical="center" wrapText="1"/>
      <protection hidden="1"/>
    </xf>
    <xf numFmtId="1" fontId="27" fillId="0" borderId="9" xfId="0" applyNumberFormat="1" applyFont="1" applyBorder="1" applyAlignment="1" applyProtection="1">
      <alignment horizontal="left" vertical="center" wrapText="1"/>
      <protection hidden="1"/>
    </xf>
    <xf numFmtId="1" fontId="24" fillId="11" borderId="25" xfId="0" applyNumberFormat="1" applyFont="1" applyFill="1" applyBorder="1" applyAlignment="1" applyProtection="1">
      <alignment horizontal="center" vertical="center"/>
      <protection hidden="1"/>
    </xf>
    <xf numFmtId="1" fontId="24" fillId="11" borderId="31" xfId="0" applyNumberFormat="1" applyFont="1" applyFill="1" applyBorder="1" applyAlignment="1" applyProtection="1">
      <alignment horizontal="center" vertical="center"/>
      <protection hidden="1"/>
    </xf>
    <xf numFmtId="1" fontId="24" fillId="11" borderId="26" xfId="0" applyNumberFormat="1" applyFont="1" applyFill="1" applyBorder="1" applyAlignment="1" applyProtection="1">
      <alignment horizontal="center" vertical="center"/>
      <protection hidden="1"/>
    </xf>
    <xf numFmtId="1" fontId="24" fillId="0" borderId="0" xfId="0" applyNumberFormat="1" applyFont="1" applyAlignment="1" applyProtection="1">
      <alignment horizontal="center" vertical="center"/>
      <protection hidden="1"/>
    </xf>
    <xf numFmtId="1" fontId="24" fillId="0" borderId="60" xfId="0" applyNumberFormat="1" applyFont="1" applyBorder="1" applyAlignment="1" applyProtection="1">
      <alignment horizontal="center" vertical="center"/>
      <protection hidden="1"/>
    </xf>
    <xf numFmtId="1" fontId="24" fillId="0" borderId="61" xfId="0" applyNumberFormat="1" applyFont="1" applyBorder="1" applyAlignment="1" applyProtection="1">
      <alignment horizontal="center" vertical="center"/>
      <protection hidden="1"/>
    </xf>
    <xf numFmtId="1" fontId="25" fillId="4" borderId="41" xfId="0" applyNumberFormat="1" applyFont="1" applyFill="1" applyBorder="1" applyAlignment="1" applyProtection="1">
      <alignment horizontal="center" vertical="center" wrapText="1"/>
      <protection hidden="1"/>
    </xf>
    <xf numFmtId="1" fontId="25" fillId="4" borderId="43" xfId="0" applyNumberFormat="1" applyFont="1" applyFill="1" applyBorder="1" applyAlignment="1" applyProtection="1">
      <alignment horizontal="center" vertical="center" wrapText="1"/>
      <protection hidden="1"/>
    </xf>
    <xf numFmtId="1" fontId="25" fillId="4" borderId="42" xfId="0" applyNumberFormat="1" applyFont="1" applyFill="1" applyBorder="1" applyAlignment="1" applyProtection="1">
      <alignment horizontal="center" vertical="center" wrapText="1"/>
      <protection hidden="1"/>
    </xf>
    <xf numFmtId="1" fontId="25" fillId="0" borderId="0" xfId="0" applyNumberFormat="1" applyFont="1" applyAlignment="1" applyProtection="1">
      <alignment horizontal="center" vertical="center" wrapText="1"/>
      <protection hidden="1"/>
    </xf>
    <xf numFmtId="167" fontId="27" fillId="11" borderId="32" xfId="0" applyNumberFormat="1" applyFont="1" applyFill="1" applyBorder="1" applyAlignment="1" applyProtection="1">
      <alignment horizontal="center" vertical="center"/>
      <protection hidden="1"/>
    </xf>
    <xf numFmtId="167" fontId="27" fillId="11" borderId="34" xfId="0" applyNumberFormat="1" applyFont="1" applyFill="1" applyBorder="1" applyAlignment="1" applyProtection="1">
      <alignment horizontal="center" vertical="center"/>
      <protection hidden="1"/>
    </xf>
    <xf numFmtId="167" fontId="27" fillId="11" borderId="32" xfId="0" applyNumberFormat="1" applyFont="1" applyFill="1" applyBorder="1" applyAlignment="1" applyProtection="1">
      <alignment horizontal="center" vertical="center" wrapText="1"/>
      <protection hidden="1"/>
    </xf>
    <xf numFmtId="167" fontId="27" fillId="11" borderId="33" xfId="0" applyNumberFormat="1" applyFont="1" applyFill="1" applyBorder="1" applyAlignment="1" applyProtection="1">
      <alignment horizontal="center" vertical="center" wrapText="1"/>
      <protection hidden="1"/>
    </xf>
    <xf numFmtId="167" fontId="27" fillId="11" borderId="34" xfId="0" applyNumberFormat="1" applyFont="1" applyFill="1" applyBorder="1" applyAlignment="1" applyProtection="1">
      <alignment horizontal="center" vertical="center" wrapText="1"/>
      <protection hidden="1"/>
    </xf>
    <xf numFmtId="1" fontId="27" fillId="11" borderId="32" xfId="0" applyNumberFormat="1" applyFont="1" applyFill="1" applyBorder="1" applyAlignment="1" applyProtection="1">
      <alignment horizontal="center" vertical="center"/>
      <protection hidden="1"/>
    </xf>
    <xf numFmtId="1" fontId="27" fillId="11" borderId="34" xfId="0" applyNumberFormat="1" applyFont="1" applyFill="1" applyBorder="1" applyAlignment="1" applyProtection="1">
      <alignment horizontal="center" vertical="center"/>
      <protection hidden="1"/>
    </xf>
    <xf numFmtId="1" fontId="27" fillId="11" borderId="32" xfId="0" applyNumberFormat="1" applyFont="1" applyFill="1" applyBorder="1" applyAlignment="1" applyProtection="1">
      <alignment horizontal="center" vertical="center" wrapText="1"/>
      <protection hidden="1"/>
    </xf>
    <xf numFmtId="1" fontId="27" fillId="11" borderId="33" xfId="0" applyNumberFormat="1" applyFont="1" applyFill="1" applyBorder="1" applyAlignment="1" applyProtection="1">
      <alignment horizontal="center" vertical="center" wrapText="1"/>
      <protection hidden="1"/>
    </xf>
    <xf numFmtId="1" fontId="27" fillId="11" borderId="34" xfId="0" applyNumberFormat="1" applyFont="1" applyFill="1" applyBorder="1" applyAlignment="1" applyProtection="1">
      <alignment horizontal="center" vertical="center" wrapText="1"/>
      <protection hidden="1"/>
    </xf>
    <xf numFmtId="1" fontId="27" fillId="2" borderId="13" xfId="0" applyNumberFormat="1" applyFont="1" applyFill="1" applyBorder="1" applyAlignment="1" applyProtection="1">
      <alignment horizontal="left" vertical="center" wrapText="1"/>
      <protection hidden="1"/>
    </xf>
    <xf numFmtId="3" fontId="27" fillId="11" borderId="32" xfId="0" applyNumberFormat="1" applyFont="1" applyFill="1" applyBorder="1" applyAlignment="1" applyProtection="1">
      <alignment horizontal="center" vertical="center" wrapText="1"/>
      <protection hidden="1"/>
    </xf>
    <xf numFmtId="3" fontId="27" fillId="11" borderId="33" xfId="0" applyNumberFormat="1" applyFont="1" applyFill="1" applyBorder="1" applyAlignment="1" applyProtection="1">
      <alignment horizontal="center" vertical="center" wrapText="1"/>
      <protection hidden="1"/>
    </xf>
    <xf numFmtId="3" fontId="27" fillId="11" borderId="49" xfId="0" applyNumberFormat="1" applyFont="1" applyFill="1" applyBorder="1" applyAlignment="1" applyProtection="1">
      <alignment horizontal="center" vertical="center" wrapText="1"/>
      <protection hidden="1"/>
    </xf>
    <xf numFmtId="1" fontId="39" fillId="3" borderId="51" xfId="0" applyNumberFormat="1" applyFont="1" applyFill="1" applyBorder="1" applyAlignment="1" applyProtection="1">
      <alignment horizontal="left" vertical="center"/>
      <protection hidden="1"/>
    </xf>
    <xf numFmtId="1" fontId="39" fillId="3" borderId="97" xfId="0" applyNumberFormat="1" applyFont="1" applyFill="1" applyBorder="1" applyAlignment="1" applyProtection="1">
      <alignment horizontal="left" vertical="center"/>
      <protection hidden="1"/>
    </xf>
    <xf numFmtId="1" fontId="27" fillId="2" borderId="54" xfId="0" applyNumberFormat="1" applyFont="1" applyFill="1" applyBorder="1" applyAlignment="1" applyProtection="1">
      <alignment horizontal="left" vertical="center" wrapText="1"/>
      <protection hidden="1"/>
    </xf>
    <xf numFmtId="1" fontId="27" fillId="2" borderId="40" xfId="0" applyNumberFormat="1" applyFont="1" applyFill="1" applyBorder="1" applyAlignment="1" applyProtection="1">
      <alignment horizontal="left" vertical="center" wrapText="1"/>
      <protection hidden="1"/>
    </xf>
    <xf numFmtId="1" fontId="27" fillId="0" borderId="63" xfId="0" applyNumberFormat="1" applyFont="1" applyBorder="1" applyAlignment="1" applyProtection="1">
      <alignment horizontal="left" vertical="center" wrapText="1"/>
      <protection hidden="1"/>
    </xf>
    <xf numFmtId="1" fontId="27" fillId="0" borderId="0" xfId="0" applyNumberFormat="1" applyFont="1" applyAlignment="1" applyProtection="1">
      <alignment horizontal="center" vertical="center" wrapText="1"/>
      <protection hidden="1"/>
    </xf>
    <xf numFmtId="1" fontId="27" fillId="0" borderId="63" xfId="0" applyNumberFormat="1" applyFont="1" applyBorder="1" applyAlignment="1" applyProtection="1">
      <alignment horizontal="center" vertical="center" wrapText="1"/>
      <protection hidden="1"/>
    </xf>
    <xf numFmtId="1" fontId="25" fillId="0" borderId="65" xfId="0" applyNumberFormat="1" applyFont="1" applyBorder="1" applyAlignment="1" applyProtection="1">
      <alignment horizontal="center" vertical="center"/>
      <protection hidden="1"/>
    </xf>
    <xf numFmtId="1" fontId="25" fillId="4" borderId="28" xfId="0" applyNumberFormat="1" applyFont="1" applyFill="1" applyBorder="1" applyAlignment="1" applyProtection="1">
      <alignment horizontal="center" vertical="center"/>
      <protection hidden="1"/>
    </xf>
    <xf numFmtId="1" fontId="25" fillId="4" borderId="29" xfId="0" applyNumberFormat="1" applyFont="1" applyFill="1" applyBorder="1" applyAlignment="1" applyProtection="1">
      <alignment horizontal="center" vertical="center"/>
      <protection hidden="1"/>
    </xf>
    <xf numFmtId="1" fontId="25" fillId="4" borderId="30" xfId="0" applyNumberFormat="1" applyFont="1" applyFill="1" applyBorder="1" applyAlignment="1" applyProtection="1">
      <alignment horizontal="center" vertical="center"/>
      <protection hidden="1"/>
    </xf>
    <xf numFmtId="1" fontId="25" fillId="4" borderId="52" xfId="0" applyNumberFormat="1" applyFont="1" applyFill="1" applyBorder="1" applyAlignment="1" applyProtection="1">
      <alignment horizontal="center" vertical="center" wrapText="1"/>
      <protection hidden="1"/>
    </xf>
    <xf numFmtId="1" fontId="25" fillId="4" borderId="44" xfId="0" applyNumberFormat="1" applyFont="1" applyFill="1" applyBorder="1" applyAlignment="1" applyProtection="1">
      <alignment horizontal="center" vertical="center" wrapText="1"/>
      <protection hidden="1"/>
    </xf>
    <xf numFmtId="1" fontId="25" fillId="4" borderId="40" xfId="0" applyNumberFormat="1" applyFont="1" applyFill="1" applyBorder="1" applyAlignment="1" applyProtection="1">
      <alignment horizontal="center" vertical="center" wrapText="1"/>
      <protection hidden="1"/>
    </xf>
    <xf numFmtId="1" fontId="24" fillId="5" borderId="0" xfId="0" applyNumberFormat="1" applyFont="1" applyFill="1" applyAlignment="1" applyProtection="1">
      <alignment horizontal="center" vertical="center" wrapText="1"/>
      <protection hidden="1"/>
    </xf>
    <xf numFmtId="1" fontId="24" fillId="2" borderId="0" xfId="0" applyNumberFormat="1" applyFont="1" applyFill="1" applyAlignment="1" applyProtection="1">
      <alignment horizontal="left" vertical="center" wrapText="1"/>
      <protection hidden="1"/>
    </xf>
    <xf numFmtId="1" fontId="27" fillId="11" borderId="25" xfId="0" applyNumberFormat="1" applyFont="1" applyFill="1" applyBorder="1" applyAlignment="1" applyProtection="1">
      <alignment horizontal="center" vertical="center"/>
      <protection hidden="1"/>
    </xf>
    <xf numFmtId="1" fontId="27" fillId="11" borderId="26" xfId="0" applyNumberFormat="1" applyFont="1" applyFill="1" applyBorder="1" applyAlignment="1" applyProtection="1">
      <alignment horizontal="center" vertical="center"/>
      <protection hidden="1"/>
    </xf>
    <xf numFmtId="1" fontId="39" fillId="3" borderId="49" xfId="0" applyNumberFormat="1" applyFont="1" applyFill="1" applyBorder="1" applyAlignment="1" applyProtection="1">
      <alignment horizontal="left" vertical="center"/>
      <protection hidden="1"/>
    </xf>
    <xf numFmtId="1" fontId="27" fillId="11" borderId="31" xfId="0" applyNumberFormat="1" applyFont="1" applyFill="1" applyBorder="1" applyAlignment="1" applyProtection="1">
      <alignment horizontal="center" vertical="center"/>
      <protection hidden="1"/>
    </xf>
    <xf numFmtId="1" fontId="27" fillId="11" borderId="48" xfId="0" applyNumberFormat="1" applyFont="1" applyFill="1" applyBorder="1" applyAlignment="1" applyProtection="1">
      <alignment horizontal="center" vertical="center"/>
      <protection hidden="1"/>
    </xf>
    <xf numFmtId="1" fontId="24" fillId="2" borderId="9" xfId="0" applyNumberFormat="1" applyFont="1" applyFill="1" applyBorder="1" applyAlignment="1" applyProtection="1">
      <alignment horizontal="left" vertical="center" wrapText="1"/>
      <protection hidden="1"/>
    </xf>
    <xf numFmtId="0" fontId="25" fillId="0" borderId="0" xfId="0" applyFont="1" applyAlignment="1" applyProtection="1">
      <alignment horizontal="center" vertical="center"/>
      <protection hidden="1"/>
    </xf>
    <xf numFmtId="1" fontId="24" fillId="0" borderId="13" xfId="0" applyNumberFormat="1" applyFont="1" applyBorder="1" applyAlignment="1" applyProtection="1">
      <alignment horizontal="left" vertical="center" wrapText="1"/>
      <protection hidden="1"/>
    </xf>
    <xf numFmtId="1" fontId="24" fillId="0" borderId="0" xfId="0" applyNumberFormat="1" applyFont="1" applyAlignment="1" applyProtection="1">
      <alignment horizontal="left" vertical="center" wrapText="1"/>
      <protection hidden="1"/>
    </xf>
    <xf numFmtId="1" fontId="27" fillId="0" borderId="13" xfId="0" applyNumberFormat="1" applyFont="1" applyBorder="1" applyAlignment="1" applyProtection="1">
      <alignment horizontal="justify" vertical="top"/>
      <protection hidden="1"/>
    </xf>
    <xf numFmtId="1" fontId="27" fillId="0" borderId="0" xfId="0" applyNumberFormat="1" applyFont="1" applyAlignment="1" applyProtection="1">
      <alignment horizontal="justify" vertical="top"/>
      <protection hidden="1"/>
    </xf>
    <xf numFmtId="1" fontId="27" fillId="0" borderId="9" xfId="0" applyNumberFormat="1" applyFont="1" applyBorder="1" applyAlignment="1" applyProtection="1">
      <alignment horizontal="justify" vertical="top"/>
      <protection hidden="1"/>
    </xf>
    <xf numFmtId="1" fontId="27" fillId="11" borderId="41" xfId="0" applyNumberFormat="1" applyFont="1" applyFill="1" applyBorder="1" applyAlignment="1" applyProtection="1">
      <alignment horizontal="left" vertical="center" wrapText="1"/>
      <protection hidden="1"/>
    </xf>
    <xf numFmtId="1" fontId="27" fillId="11" borderId="43" xfId="0" applyNumberFormat="1" applyFont="1" applyFill="1" applyBorder="1" applyAlignment="1" applyProtection="1">
      <alignment horizontal="left" vertical="center" wrapText="1"/>
      <protection hidden="1"/>
    </xf>
    <xf numFmtId="1" fontId="27" fillId="11" borderId="50" xfId="0" applyNumberFormat="1" applyFont="1" applyFill="1" applyBorder="1" applyAlignment="1" applyProtection="1">
      <alignment horizontal="left" vertical="center" wrapText="1"/>
      <protection hidden="1"/>
    </xf>
    <xf numFmtId="1" fontId="27" fillId="0" borderId="13" xfId="0" applyNumberFormat="1" applyFont="1" applyBorder="1" applyAlignment="1" applyProtection="1">
      <alignment horizontal="justify" vertical="top" wrapText="1"/>
      <protection hidden="1"/>
    </xf>
    <xf numFmtId="1" fontId="27" fillId="0" borderId="0" xfId="0" applyNumberFormat="1" applyFont="1" applyAlignment="1" applyProtection="1">
      <alignment horizontal="justify" vertical="top" wrapText="1"/>
      <protection hidden="1"/>
    </xf>
    <xf numFmtId="1" fontId="27" fillId="0" borderId="9" xfId="0" applyNumberFormat="1" applyFont="1" applyBorder="1" applyAlignment="1" applyProtection="1">
      <alignment horizontal="justify" vertical="top" wrapText="1"/>
      <protection hidden="1"/>
    </xf>
    <xf numFmtId="1" fontId="27" fillId="0" borderId="54" xfId="0" applyNumberFormat="1" applyFont="1" applyBorder="1" applyAlignment="1" applyProtection="1">
      <alignment horizontal="left" vertical="center" wrapText="1"/>
      <protection hidden="1"/>
    </xf>
    <xf numFmtId="1" fontId="27" fillId="0" borderId="55" xfId="0" applyNumberFormat="1" applyFont="1" applyBorder="1" applyAlignment="1" applyProtection="1">
      <alignment horizontal="left" vertical="center" wrapText="1"/>
      <protection hidden="1"/>
    </xf>
    <xf numFmtId="1" fontId="27" fillId="0" borderId="13" xfId="0" applyNumberFormat="1" applyFont="1" applyBorder="1" applyAlignment="1" applyProtection="1">
      <alignment horizontal="justify" vertical="center" wrapText="1"/>
      <protection hidden="1"/>
    </xf>
    <xf numFmtId="1" fontId="27" fillId="0" borderId="9" xfId="0" applyNumberFormat="1" applyFont="1" applyBorder="1" applyAlignment="1" applyProtection="1">
      <alignment horizontal="justify" vertical="center" wrapText="1"/>
      <protection hidden="1"/>
    </xf>
    <xf numFmtId="1" fontId="27" fillId="0" borderId="72" xfId="0" applyNumberFormat="1" applyFont="1" applyBorder="1" applyAlignment="1" applyProtection="1">
      <alignment horizontal="left" vertical="center" wrapText="1"/>
      <protection hidden="1"/>
    </xf>
    <xf numFmtId="1" fontId="27" fillId="0" borderId="29" xfId="0" applyNumberFormat="1" applyFont="1" applyBorder="1" applyAlignment="1" applyProtection="1">
      <alignment horizontal="left" vertical="center" wrapText="1"/>
      <protection hidden="1"/>
    </xf>
    <xf numFmtId="1" fontId="27" fillId="0" borderId="73" xfId="0" applyNumberFormat="1" applyFont="1" applyBorder="1" applyAlignment="1" applyProtection="1">
      <alignment horizontal="left" vertical="center" wrapText="1"/>
      <protection hidden="1"/>
    </xf>
    <xf numFmtId="1" fontId="27" fillId="2" borderId="13" xfId="0" applyNumberFormat="1" applyFont="1" applyFill="1" applyBorder="1" applyAlignment="1" applyProtection="1">
      <alignment horizontal="left" vertical="top" wrapText="1"/>
      <protection hidden="1"/>
    </xf>
    <xf numFmtId="1" fontId="27" fillId="2" borderId="0" xfId="0" applyNumberFormat="1" applyFont="1" applyFill="1" applyAlignment="1" applyProtection="1">
      <alignment horizontal="left" vertical="top"/>
      <protection hidden="1"/>
    </xf>
    <xf numFmtId="1" fontId="27" fillId="2" borderId="36" xfId="0" applyNumberFormat="1" applyFont="1" applyFill="1" applyBorder="1" applyAlignment="1" applyProtection="1">
      <alignment horizontal="left" vertical="top"/>
      <protection hidden="1"/>
    </xf>
    <xf numFmtId="0" fontId="24" fillId="11" borderId="25" xfId="0" applyFont="1" applyFill="1" applyBorder="1" applyAlignment="1" applyProtection="1">
      <alignment horizontal="left" vertical="center"/>
      <protection hidden="1"/>
    </xf>
    <xf numFmtId="0" fontId="24" fillId="11" borderId="31" xfId="0" applyFont="1" applyFill="1" applyBorder="1" applyAlignment="1" applyProtection="1">
      <alignment horizontal="left" vertical="center"/>
      <protection hidden="1"/>
    </xf>
    <xf numFmtId="0" fontId="24" fillId="11" borderId="26" xfId="0" applyFont="1" applyFill="1" applyBorder="1" applyAlignment="1" applyProtection="1">
      <alignment horizontal="left" vertical="center"/>
      <protection hidden="1"/>
    </xf>
    <xf numFmtId="1" fontId="3" fillId="0" borderId="18" xfId="0" applyNumberFormat="1" applyFont="1" applyBorder="1" applyAlignment="1" applyProtection="1">
      <alignment horizontal="center" vertical="center" wrapText="1"/>
      <protection hidden="1"/>
    </xf>
    <xf numFmtId="1" fontId="3" fillId="0" borderId="19" xfId="0" applyNumberFormat="1" applyFont="1" applyBorder="1" applyAlignment="1" applyProtection="1">
      <alignment horizontal="center" vertical="center" wrapText="1"/>
      <protection hidden="1"/>
    </xf>
    <xf numFmtId="1" fontId="8" fillId="0" borderId="17" xfId="0" applyNumberFormat="1" applyFont="1" applyBorder="1" applyAlignment="1" applyProtection="1">
      <alignment horizontal="center" vertical="center" wrapText="1"/>
      <protection hidden="1"/>
    </xf>
    <xf numFmtId="1" fontId="8" fillId="0" borderId="18" xfId="0" applyNumberFormat="1" applyFont="1" applyBorder="1" applyAlignment="1" applyProtection="1">
      <alignment horizontal="center" vertical="center" wrapText="1"/>
      <protection hidden="1"/>
    </xf>
    <xf numFmtId="0" fontId="24" fillId="11" borderId="41" xfId="0" applyFont="1" applyFill="1" applyBorder="1" applyAlignment="1" applyProtection="1">
      <alignment horizontal="left" vertical="center"/>
      <protection hidden="1"/>
    </xf>
    <xf numFmtId="0" fontId="24" fillId="11" borderId="43" xfId="0" applyFont="1" applyFill="1" applyBorder="1" applyAlignment="1" applyProtection="1">
      <alignment horizontal="left" vertical="center"/>
      <protection hidden="1"/>
    </xf>
    <xf numFmtId="0" fontId="24" fillId="11" borderId="42" xfId="0" applyFont="1" applyFill="1" applyBorder="1" applyAlignment="1" applyProtection="1">
      <alignment horizontal="left" vertical="center"/>
      <protection hidden="1"/>
    </xf>
    <xf numFmtId="1" fontId="24" fillId="11" borderId="25" xfId="0" applyNumberFormat="1" applyFont="1" applyFill="1" applyBorder="1" applyAlignment="1" applyProtection="1">
      <alignment horizontal="left" vertical="center"/>
      <protection hidden="1"/>
    </xf>
    <xf numFmtId="1" fontId="24" fillId="11" borderId="31" xfId="0" applyNumberFormat="1" applyFont="1" applyFill="1" applyBorder="1" applyAlignment="1" applyProtection="1">
      <alignment horizontal="left" vertical="center"/>
      <protection hidden="1"/>
    </xf>
    <xf numFmtId="1" fontId="24" fillId="11" borderId="26" xfId="0" applyNumberFormat="1" applyFont="1" applyFill="1" applyBorder="1" applyAlignment="1" applyProtection="1">
      <alignment horizontal="left" vertical="center"/>
      <protection hidden="1"/>
    </xf>
    <xf numFmtId="1" fontId="27" fillId="2" borderId="0" xfId="0" applyNumberFormat="1" applyFont="1" applyFill="1" applyAlignment="1" applyProtection="1">
      <alignment horizontal="center" vertical="center"/>
      <protection hidden="1"/>
    </xf>
    <xf numFmtId="1" fontId="24" fillId="4" borderId="25" xfId="0" applyNumberFormat="1" applyFont="1" applyFill="1" applyBorder="1" applyAlignment="1" applyProtection="1">
      <alignment horizontal="left" vertical="center" wrapText="1"/>
      <protection hidden="1"/>
    </xf>
    <xf numFmtId="1" fontId="24" fillId="4" borderId="31" xfId="0" applyNumberFormat="1" applyFont="1" applyFill="1" applyBorder="1" applyAlignment="1" applyProtection="1">
      <alignment horizontal="left" vertical="center" wrapText="1"/>
      <protection hidden="1"/>
    </xf>
    <xf numFmtId="1" fontId="24" fillId="4" borderId="48" xfId="0" applyNumberFormat="1" applyFont="1" applyFill="1" applyBorder="1" applyAlignment="1" applyProtection="1">
      <alignment horizontal="left" vertical="center" wrapText="1"/>
      <protection hidden="1"/>
    </xf>
    <xf numFmtId="1" fontId="51" fillId="2" borderId="13" xfId="0" applyNumberFormat="1" applyFont="1" applyFill="1" applyBorder="1" applyAlignment="1" applyProtection="1">
      <alignment horizontal="left" vertical="center"/>
      <protection hidden="1"/>
    </xf>
    <xf numFmtId="1" fontId="51" fillId="2" borderId="0" xfId="0" applyNumberFormat="1" applyFont="1" applyFill="1" applyAlignment="1" applyProtection="1">
      <alignment horizontal="left" vertical="center"/>
      <protection hidden="1"/>
    </xf>
    <xf numFmtId="1" fontId="51" fillId="2" borderId="9" xfId="0" applyNumberFormat="1" applyFont="1" applyFill="1" applyBorder="1" applyAlignment="1" applyProtection="1">
      <alignment horizontal="left" vertical="center"/>
      <protection hidden="1"/>
    </xf>
    <xf numFmtId="1" fontId="24" fillId="0" borderId="13" xfId="0" applyNumberFormat="1" applyFont="1" applyBorder="1" applyAlignment="1" applyProtection="1">
      <alignment horizontal="justify" vertical="center" wrapText="1"/>
      <protection hidden="1"/>
    </xf>
    <xf numFmtId="1" fontId="24" fillId="2" borderId="13" xfId="0" applyNumberFormat="1" applyFont="1" applyFill="1" applyBorder="1" applyAlignment="1" applyProtection="1">
      <alignment horizontal="justify" vertical="center" wrapText="1"/>
      <protection hidden="1"/>
    </xf>
    <xf numFmtId="1" fontId="24" fillId="4" borderId="41" xfId="0" applyNumberFormat="1" applyFont="1" applyFill="1" applyBorder="1" applyAlignment="1" applyProtection="1">
      <alignment horizontal="left" vertical="center" wrapText="1"/>
      <protection hidden="1"/>
    </xf>
    <xf numFmtId="1" fontId="24" fillId="4" borderId="43" xfId="0" applyNumberFormat="1" applyFont="1" applyFill="1" applyBorder="1" applyAlignment="1" applyProtection="1">
      <alignment horizontal="left" vertical="center" wrapText="1"/>
      <protection hidden="1"/>
    </xf>
    <xf numFmtId="1" fontId="24" fillId="4" borderId="50" xfId="0" applyNumberFormat="1" applyFont="1" applyFill="1" applyBorder="1" applyAlignment="1" applyProtection="1">
      <alignment horizontal="left" vertical="center" wrapText="1"/>
      <protection hidden="1"/>
    </xf>
    <xf numFmtId="1" fontId="24" fillId="4" borderId="41" xfId="0" applyNumberFormat="1" applyFont="1" applyFill="1" applyBorder="1" applyAlignment="1" applyProtection="1">
      <alignment horizontal="center" vertical="center"/>
      <protection hidden="1"/>
    </xf>
    <xf numFmtId="1" fontId="24" fillId="4" borderId="43" xfId="0" applyNumberFormat="1" applyFont="1" applyFill="1" applyBorder="1" applyAlignment="1" applyProtection="1">
      <alignment horizontal="center" vertical="center"/>
      <protection hidden="1"/>
    </xf>
    <xf numFmtId="1" fontId="24" fillId="4" borderId="42" xfId="0" applyNumberFormat="1" applyFont="1" applyFill="1" applyBorder="1" applyAlignment="1" applyProtection="1">
      <alignment horizontal="center" vertical="center"/>
      <protection hidden="1"/>
    </xf>
    <xf numFmtId="0" fontId="24" fillId="11" borderId="41" xfId="0" applyFont="1" applyFill="1" applyBorder="1" applyAlignment="1" applyProtection="1">
      <alignment horizontal="left" vertical="center" wrapText="1"/>
      <protection hidden="1"/>
    </xf>
    <xf numFmtId="0" fontId="24" fillId="11" borderId="43" xfId="0" applyFont="1" applyFill="1" applyBorder="1" applyAlignment="1" applyProtection="1">
      <alignment horizontal="left" vertical="center" wrapText="1"/>
      <protection hidden="1"/>
    </xf>
    <xf numFmtId="0" fontId="24" fillId="11" borderId="50" xfId="0" applyFont="1" applyFill="1" applyBorder="1" applyAlignment="1" applyProtection="1">
      <alignment horizontal="left" vertical="center" wrapText="1"/>
      <protection hidden="1"/>
    </xf>
    <xf numFmtId="1" fontId="24" fillId="0" borderId="13" xfId="0" applyNumberFormat="1" applyFont="1" applyBorder="1" applyAlignment="1" applyProtection="1">
      <alignment horizontal="left" vertical="center"/>
      <protection hidden="1"/>
    </xf>
    <xf numFmtId="1" fontId="24" fillId="11" borderId="48" xfId="0" applyNumberFormat="1" applyFont="1" applyFill="1" applyBorder="1" applyAlignment="1" applyProtection="1">
      <alignment horizontal="center" vertical="center"/>
      <protection hidden="1"/>
    </xf>
    <xf numFmtId="1" fontId="24" fillId="11" borderId="41" xfId="0" applyNumberFormat="1" applyFont="1" applyFill="1" applyBorder="1" applyAlignment="1" applyProtection="1">
      <alignment horizontal="center" vertical="center"/>
      <protection hidden="1"/>
    </xf>
    <xf numFmtId="1" fontId="24" fillId="11" borderId="43" xfId="0" applyNumberFormat="1" applyFont="1" applyFill="1" applyBorder="1" applyAlignment="1" applyProtection="1">
      <alignment horizontal="center" vertical="center"/>
      <protection hidden="1"/>
    </xf>
    <xf numFmtId="1" fontId="24" fillId="11" borderId="50" xfId="0" applyNumberFormat="1" applyFont="1" applyFill="1" applyBorder="1" applyAlignment="1" applyProtection="1">
      <alignment horizontal="center" vertical="center"/>
      <protection hidden="1"/>
    </xf>
    <xf numFmtId="1" fontId="27" fillId="11" borderId="33" xfId="0" applyNumberFormat="1" applyFont="1" applyFill="1" applyBorder="1" applyAlignment="1" applyProtection="1">
      <alignment horizontal="center" vertical="center"/>
      <protection hidden="1"/>
    </xf>
    <xf numFmtId="1" fontId="27" fillId="11" borderId="51" xfId="0" applyNumberFormat="1" applyFont="1" applyFill="1" applyBorder="1" applyAlignment="1" applyProtection="1">
      <alignment horizontal="left" vertical="center" wrapText="1"/>
      <protection hidden="1"/>
    </xf>
    <xf numFmtId="1" fontId="27" fillId="11" borderId="33" xfId="0" applyNumberFormat="1" applyFont="1" applyFill="1" applyBorder="1" applyAlignment="1" applyProtection="1">
      <alignment horizontal="left" vertical="center" wrapText="1"/>
      <protection hidden="1"/>
    </xf>
    <xf numFmtId="1" fontId="27" fillId="11" borderId="49" xfId="0" applyNumberFormat="1" applyFont="1" applyFill="1" applyBorder="1" applyAlignment="1" applyProtection="1">
      <alignment horizontal="left" vertical="center" wrapText="1"/>
      <protection hidden="1"/>
    </xf>
    <xf numFmtId="1" fontId="27" fillId="0" borderId="13" xfId="0" applyNumberFormat="1" applyFont="1" applyBorder="1" applyAlignment="1" applyProtection="1">
      <alignment horizontal="left" vertical="top" wrapText="1"/>
      <protection hidden="1"/>
    </xf>
    <xf numFmtId="1" fontId="27" fillId="0" borderId="0" xfId="0" applyNumberFormat="1" applyFont="1" applyAlignment="1" applyProtection="1">
      <alignment horizontal="left" vertical="top" wrapText="1"/>
      <protection hidden="1"/>
    </xf>
    <xf numFmtId="1" fontId="24" fillId="4" borderId="32" xfId="0" applyNumberFormat="1" applyFont="1" applyFill="1" applyBorder="1" applyAlignment="1" applyProtection="1">
      <alignment horizontal="left" vertical="center" wrapText="1"/>
      <protection hidden="1"/>
    </xf>
    <xf numFmtId="1" fontId="24" fillId="4" borderId="33" xfId="0" applyNumberFormat="1" applyFont="1" applyFill="1" applyBorder="1" applyAlignment="1" applyProtection="1">
      <alignment horizontal="left" vertical="center" wrapText="1"/>
      <protection hidden="1"/>
    </xf>
    <xf numFmtId="1" fontId="24" fillId="4" borderId="49" xfId="0" applyNumberFormat="1" applyFont="1" applyFill="1" applyBorder="1" applyAlignment="1" applyProtection="1">
      <alignment horizontal="left" vertical="center" wrapText="1"/>
      <protection hidden="1"/>
    </xf>
    <xf numFmtId="1" fontId="4" fillId="3" borderId="7" xfId="0" applyNumberFormat="1" applyFont="1" applyFill="1" applyBorder="1" applyAlignment="1" applyProtection="1">
      <alignment horizontal="center" vertical="center"/>
      <protection hidden="1"/>
    </xf>
    <xf numFmtId="165" fontId="4" fillId="3" borderId="7" xfId="0" applyNumberFormat="1" applyFont="1" applyFill="1" applyBorder="1" applyAlignment="1" applyProtection="1">
      <alignment horizontal="center" vertical="center"/>
      <protection hidden="1"/>
    </xf>
    <xf numFmtId="165" fontId="4" fillId="3" borderId="22" xfId="0" applyNumberFormat="1" applyFont="1" applyFill="1" applyBorder="1" applyAlignment="1" applyProtection="1">
      <alignment horizontal="center" vertical="center"/>
      <protection hidden="1"/>
    </xf>
    <xf numFmtId="1" fontId="39" fillId="3" borderId="21" xfId="0" applyNumberFormat="1" applyFont="1" applyFill="1" applyBorder="1" applyAlignment="1" applyProtection="1">
      <alignment horizontal="left" vertical="center"/>
      <protection hidden="1"/>
    </xf>
    <xf numFmtId="1" fontId="39" fillId="3" borderId="7" xfId="0" applyNumberFormat="1" applyFont="1" applyFill="1" applyBorder="1" applyAlignment="1" applyProtection="1">
      <alignment horizontal="left" vertical="center"/>
      <protection hidden="1"/>
    </xf>
    <xf numFmtId="1" fontId="24" fillId="0" borderId="32" xfId="0" applyNumberFormat="1" applyFont="1" applyBorder="1" applyAlignment="1" applyProtection="1">
      <alignment horizontal="left" vertical="center" wrapText="1"/>
      <protection hidden="1"/>
    </xf>
    <xf numFmtId="1" fontId="24" fillId="0" borderId="34" xfId="0" applyNumberFormat="1" applyFont="1" applyBorder="1" applyAlignment="1" applyProtection="1">
      <alignment horizontal="left" vertical="center" wrapText="1"/>
      <protection hidden="1"/>
    </xf>
    <xf numFmtId="1" fontId="27" fillId="4" borderId="32" xfId="0" applyNumberFormat="1" applyFont="1" applyFill="1" applyBorder="1" applyAlignment="1" applyProtection="1">
      <alignment horizontal="left" vertical="center" wrapText="1"/>
      <protection hidden="1"/>
    </xf>
    <xf numFmtId="1" fontId="27" fillId="4" borderId="33" xfId="0" applyNumberFormat="1" applyFont="1" applyFill="1" applyBorder="1" applyAlignment="1" applyProtection="1">
      <alignment horizontal="left" vertical="center" wrapText="1"/>
      <protection hidden="1"/>
    </xf>
    <xf numFmtId="1" fontId="27" fillId="4" borderId="34" xfId="0" applyNumberFormat="1" applyFont="1" applyFill="1" applyBorder="1" applyAlignment="1" applyProtection="1">
      <alignment horizontal="left" vertical="center" wrapText="1"/>
      <protection hidden="1"/>
    </xf>
    <xf numFmtId="1" fontId="24" fillId="4" borderId="32" xfId="0" applyNumberFormat="1" applyFont="1" applyFill="1" applyBorder="1" applyAlignment="1" applyProtection="1">
      <alignment horizontal="left" vertical="center"/>
      <protection hidden="1"/>
    </xf>
    <xf numFmtId="1" fontId="24" fillId="4" borderId="33" xfId="0" applyNumberFormat="1" applyFont="1" applyFill="1" applyBorder="1" applyAlignment="1" applyProtection="1">
      <alignment horizontal="left" vertical="center"/>
      <protection hidden="1"/>
    </xf>
    <xf numFmtId="1" fontId="24" fillId="0" borderId="32" xfId="0" applyNumberFormat="1" applyFont="1" applyBorder="1" applyAlignment="1" applyProtection="1">
      <alignment horizontal="center" vertical="center"/>
      <protection hidden="1"/>
    </xf>
    <xf numFmtId="1" fontId="24" fillId="0" borderId="34" xfId="0" applyNumberFormat="1" applyFont="1" applyBorder="1" applyAlignment="1" applyProtection="1">
      <alignment horizontal="center" vertical="center"/>
      <protection hidden="1"/>
    </xf>
    <xf numFmtId="1" fontId="24" fillId="4" borderId="34" xfId="0" applyNumberFormat="1" applyFont="1" applyFill="1" applyBorder="1" applyAlignment="1" applyProtection="1">
      <alignment horizontal="left" vertical="center"/>
      <protection hidden="1"/>
    </xf>
    <xf numFmtId="1" fontId="27" fillId="0" borderId="24" xfId="0" applyNumberFormat="1" applyFont="1" applyBorder="1" applyAlignment="1" applyProtection="1">
      <alignment horizontal="center" vertical="center"/>
      <protection hidden="1"/>
    </xf>
    <xf numFmtId="1" fontId="27" fillId="0" borderId="32" xfId="0" applyNumberFormat="1" applyFont="1" applyBorder="1" applyAlignment="1" applyProtection="1">
      <alignment horizontal="center" vertical="center"/>
      <protection hidden="1"/>
    </xf>
    <xf numFmtId="1" fontId="24" fillId="4" borderId="24" xfId="0" applyNumberFormat="1" applyFont="1" applyFill="1" applyBorder="1" applyAlignment="1" applyProtection="1">
      <alignment horizontal="left" vertical="center" wrapText="1"/>
      <protection hidden="1"/>
    </xf>
    <xf numFmtId="1" fontId="24" fillId="4" borderId="47" xfId="0" applyNumberFormat="1" applyFont="1" applyFill="1" applyBorder="1" applyAlignment="1" applyProtection="1">
      <alignment horizontal="left" vertical="center" wrapText="1"/>
      <protection hidden="1"/>
    </xf>
    <xf numFmtId="1" fontId="24" fillId="4" borderId="25" xfId="0" applyNumberFormat="1" applyFont="1" applyFill="1" applyBorder="1" applyAlignment="1" applyProtection="1">
      <alignment horizontal="left" vertical="center"/>
      <protection hidden="1"/>
    </xf>
    <xf numFmtId="1" fontId="24" fillId="4" borderId="31" xfId="0" applyNumberFormat="1" applyFont="1" applyFill="1" applyBorder="1" applyAlignment="1" applyProtection="1">
      <alignment horizontal="left" vertical="center"/>
      <protection hidden="1"/>
    </xf>
    <xf numFmtId="1" fontId="24" fillId="4" borderId="48" xfId="0" applyNumberFormat="1" applyFont="1" applyFill="1" applyBorder="1" applyAlignment="1" applyProtection="1">
      <alignment horizontal="left" vertical="center"/>
      <protection hidden="1"/>
    </xf>
    <xf numFmtId="4" fontId="24" fillId="4" borderId="24" xfId="0" applyNumberFormat="1" applyFont="1" applyFill="1" applyBorder="1" applyAlignment="1" applyProtection="1">
      <alignment horizontal="left" vertical="center"/>
      <protection hidden="1"/>
    </xf>
    <xf numFmtId="1" fontId="27" fillId="0" borderId="24" xfId="0" applyNumberFormat="1" applyFont="1" applyBorder="1" applyAlignment="1" applyProtection="1">
      <alignment horizontal="left" vertical="center" wrapText="1"/>
      <protection hidden="1"/>
    </xf>
    <xf numFmtId="14" fontId="24" fillId="4" borderId="24" xfId="0" applyNumberFormat="1" applyFont="1" applyFill="1" applyBorder="1" applyAlignment="1" applyProtection="1">
      <alignment horizontal="left" vertical="center"/>
      <protection hidden="1"/>
    </xf>
    <xf numFmtId="14" fontId="24" fillId="4" borderId="47" xfId="0" applyNumberFormat="1" applyFont="1" applyFill="1" applyBorder="1" applyAlignment="1" applyProtection="1">
      <alignment horizontal="left" vertical="center"/>
      <protection hidden="1"/>
    </xf>
    <xf numFmtId="1" fontId="24" fillId="4" borderId="24" xfId="0" applyNumberFormat="1" applyFont="1" applyFill="1" applyBorder="1" applyAlignment="1" applyProtection="1">
      <alignment horizontal="left" vertical="center"/>
      <protection hidden="1"/>
    </xf>
    <xf numFmtId="1" fontId="24" fillId="4" borderId="47" xfId="0" applyNumberFormat="1" applyFont="1" applyFill="1" applyBorder="1" applyAlignment="1" applyProtection="1">
      <alignment horizontal="left" vertical="center"/>
      <protection hidden="1"/>
    </xf>
    <xf numFmtId="1" fontId="24" fillId="0" borderId="24" xfId="0" applyNumberFormat="1" applyFont="1" applyBorder="1" applyAlignment="1" applyProtection="1">
      <alignment horizontal="center" vertical="center"/>
      <protection hidden="1"/>
    </xf>
    <xf numFmtId="1" fontId="25" fillId="0" borderId="60" xfId="0" applyNumberFormat="1" applyFont="1" applyBorder="1" applyAlignment="1" applyProtection="1">
      <alignment horizontal="center" vertical="center" wrapText="1"/>
      <protection hidden="1"/>
    </xf>
    <xf numFmtId="1" fontId="25" fillId="0" borderId="61" xfId="0" applyNumberFormat="1" applyFont="1" applyBorder="1" applyAlignment="1" applyProtection="1">
      <alignment horizontal="center" vertical="center" wrapText="1"/>
      <protection hidden="1"/>
    </xf>
    <xf numFmtId="3" fontId="27" fillId="11" borderId="25" xfId="0" applyNumberFormat="1" applyFont="1" applyFill="1" applyBorder="1" applyAlignment="1" applyProtection="1">
      <alignment horizontal="center" vertical="center"/>
      <protection hidden="1"/>
    </xf>
    <xf numFmtId="3" fontId="27" fillId="11" borderId="31" xfId="0" applyNumberFormat="1" applyFont="1" applyFill="1" applyBorder="1" applyAlignment="1" applyProtection="1">
      <alignment horizontal="center" vertical="center"/>
      <protection hidden="1"/>
    </xf>
    <xf numFmtId="3" fontId="27" fillId="11" borderId="48" xfId="0" applyNumberFormat="1" applyFont="1" applyFill="1" applyBorder="1" applyAlignment="1" applyProtection="1">
      <alignment horizontal="center" vertical="center"/>
      <protection hidden="1"/>
    </xf>
    <xf numFmtId="167" fontId="45" fillId="4" borderId="0" xfId="0" applyNumberFormat="1" applyFont="1" applyFill="1" applyAlignment="1" applyProtection="1">
      <alignment horizontal="center" vertical="center"/>
      <protection hidden="1"/>
    </xf>
    <xf numFmtId="1" fontId="25" fillId="4" borderId="28" xfId="0" applyNumberFormat="1" applyFont="1" applyFill="1" applyBorder="1" applyAlignment="1" applyProtection="1">
      <alignment horizontal="center" vertical="center" wrapText="1"/>
      <protection hidden="1"/>
    </xf>
    <xf numFmtId="1" fontId="25" fillId="4" borderId="29" xfId="0" applyNumberFormat="1" applyFont="1" applyFill="1" applyBorder="1" applyAlignment="1" applyProtection="1">
      <alignment horizontal="center" vertical="center" wrapText="1"/>
      <protection hidden="1"/>
    </xf>
    <xf numFmtId="1" fontId="25" fillId="4" borderId="30" xfId="0" applyNumberFormat="1" applyFont="1" applyFill="1" applyBorder="1" applyAlignment="1" applyProtection="1">
      <alignment horizontal="center" vertical="center" wrapText="1"/>
      <protection hidden="1"/>
    </xf>
    <xf numFmtId="1" fontId="25" fillId="0" borderId="58" xfId="0" applyNumberFormat="1" applyFont="1" applyBorder="1" applyAlignment="1" applyProtection="1">
      <alignment horizontal="center" vertical="center"/>
      <protection hidden="1"/>
    </xf>
    <xf numFmtId="1" fontId="27" fillId="11" borderId="100" xfId="0" applyNumberFormat="1" applyFont="1" applyFill="1" applyBorder="1" applyAlignment="1" applyProtection="1">
      <alignment horizontal="center" vertical="center"/>
      <protection hidden="1"/>
    </xf>
    <xf numFmtId="1" fontId="27" fillId="11" borderId="101" xfId="0" applyNumberFormat="1" applyFont="1" applyFill="1" applyBorder="1" applyAlignment="1" applyProtection="1">
      <alignment horizontal="center" vertical="center"/>
      <protection hidden="1"/>
    </xf>
    <xf numFmtId="3" fontId="27" fillId="11" borderId="102" xfId="0" applyNumberFormat="1" applyFont="1" applyFill="1" applyBorder="1" applyAlignment="1" applyProtection="1">
      <alignment horizontal="center" vertical="center"/>
      <protection hidden="1"/>
    </xf>
    <xf numFmtId="3" fontId="27" fillId="11" borderId="103" xfId="0" applyNumberFormat="1" applyFont="1" applyFill="1" applyBorder="1" applyAlignment="1" applyProtection="1">
      <alignment horizontal="center" vertical="center"/>
      <protection hidden="1"/>
    </xf>
    <xf numFmtId="1" fontId="47" fillId="11" borderId="32" xfId="0" applyNumberFormat="1" applyFont="1" applyFill="1" applyBorder="1" applyAlignment="1" applyProtection="1">
      <alignment horizontal="center" vertical="center"/>
      <protection hidden="1"/>
    </xf>
    <xf numFmtId="1" fontId="47" fillId="11" borderId="33" xfId="0" applyNumberFormat="1" applyFont="1" applyFill="1" applyBorder="1" applyAlignment="1" applyProtection="1">
      <alignment horizontal="center" vertical="center"/>
      <protection hidden="1"/>
    </xf>
    <xf numFmtId="1" fontId="47" fillId="11" borderId="34" xfId="0" applyNumberFormat="1" applyFont="1" applyFill="1" applyBorder="1" applyAlignment="1" applyProtection="1">
      <alignment horizontal="center" vertical="center"/>
      <protection hidden="1"/>
    </xf>
    <xf numFmtId="1" fontId="47" fillId="11" borderId="32" xfId="0" applyNumberFormat="1" applyFont="1" applyFill="1" applyBorder="1" applyAlignment="1" applyProtection="1">
      <alignment horizontal="left" vertical="center" wrapText="1"/>
      <protection hidden="1"/>
    </xf>
    <xf numFmtId="1" fontId="47" fillId="11" borderId="33" xfId="0" applyNumberFormat="1" applyFont="1" applyFill="1" applyBorder="1" applyAlignment="1" applyProtection="1">
      <alignment horizontal="left" vertical="center" wrapText="1"/>
      <protection hidden="1"/>
    </xf>
    <xf numFmtId="1" fontId="47" fillId="11" borderId="99" xfId="0" applyNumberFormat="1" applyFont="1" applyFill="1" applyBorder="1" applyAlignment="1" applyProtection="1">
      <alignment horizontal="left" vertical="center" wrapText="1"/>
      <protection hidden="1"/>
    </xf>
    <xf numFmtId="1" fontId="47" fillId="11" borderId="32" xfId="0" applyNumberFormat="1" applyFont="1" applyFill="1" applyBorder="1" applyAlignment="1" applyProtection="1">
      <alignment horizontal="center" vertical="center" wrapText="1"/>
      <protection hidden="1"/>
    </xf>
    <xf numFmtId="1" fontId="47" fillId="11" borderId="33" xfId="0" applyNumberFormat="1" applyFont="1" applyFill="1" applyBorder="1" applyAlignment="1" applyProtection="1">
      <alignment horizontal="center" vertical="center" wrapText="1"/>
      <protection hidden="1"/>
    </xf>
    <xf numFmtId="1" fontId="47" fillId="11" borderId="34" xfId="0" applyNumberFormat="1" applyFont="1" applyFill="1" applyBorder="1" applyAlignment="1" applyProtection="1">
      <alignment horizontal="center" vertical="center" wrapText="1"/>
      <protection hidden="1"/>
    </xf>
    <xf numFmtId="1" fontId="56" fillId="0" borderId="32" xfId="0" applyNumberFormat="1" applyFont="1" applyBorder="1" applyAlignment="1" applyProtection="1">
      <alignment horizontal="center" vertical="center" wrapText="1"/>
      <protection hidden="1"/>
    </xf>
    <xf numFmtId="1" fontId="56" fillId="0" borderId="33" xfId="0" applyNumberFormat="1" applyFont="1" applyBorder="1" applyAlignment="1" applyProtection="1">
      <alignment horizontal="center" vertical="center" wrapText="1"/>
      <protection hidden="1"/>
    </xf>
    <xf numFmtId="1" fontId="56" fillId="0" borderId="99" xfId="0" applyNumberFormat="1" applyFont="1" applyBorder="1" applyAlignment="1" applyProtection="1">
      <alignment horizontal="center" vertical="center" wrapText="1"/>
      <protection hidden="1"/>
    </xf>
    <xf numFmtId="1" fontId="27" fillId="0" borderId="35" xfId="0" applyNumberFormat="1" applyFont="1" applyBorder="1" applyAlignment="1" applyProtection="1">
      <alignment horizontal="left" vertical="center" wrapText="1"/>
      <protection hidden="1"/>
    </xf>
    <xf numFmtId="1" fontId="45" fillId="0" borderId="13" xfId="0" applyNumberFormat="1" applyFont="1" applyBorder="1" applyAlignment="1" applyProtection="1">
      <alignment horizontal="justify" vertical="top" wrapText="1"/>
      <protection hidden="1"/>
    </xf>
    <xf numFmtId="1" fontId="45" fillId="0" borderId="0" xfId="0" applyNumberFormat="1" applyFont="1" applyAlignment="1" applyProtection="1">
      <alignment horizontal="justify" vertical="top" wrapText="1"/>
      <protection hidden="1"/>
    </xf>
    <xf numFmtId="1" fontId="45" fillId="0" borderId="9" xfId="0" applyNumberFormat="1" applyFont="1" applyBorder="1" applyAlignment="1" applyProtection="1">
      <alignment horizontal="justify" vertical="top" wrapText="1"/>
      <protection hidden="1"/>
    </xf>
    <xf numFmtId="1" fontId="27" fillId="11" borderId="32" xfId="0" applyNumberFormat="1" applyFont="1" applyFill="1" applyBorder="1" applyAlignment="1" applyProtection="1">
      <alignment horizontal="left" vertical="center" wrapText="1"/>
      <protection hidden="1"/>
    </xf>
    <xf numFmtId="1" fontId="27" fillId="0" borderId="36" xfId="0" applyNumberFormat="1" applyFont="1" applyBorder="1" applyAlignment="1" applyProtection="1">
      <alignment horizontal="left" vertical="center" wrapText="1"/>
      <protection hidden="1"/>
    </xf>
    <xf numFmtId="3" fontId="27" fillId="11" borderId="25" xfId="0" applyNumberFormat="1" applyFont="1" applyFill="1" applyBorder="1" applyAlignment="1" applyProtection="1">
      <alignment horizontal="left" vertical="center" wrapText="1"/>
      <protection hidden="1"/>
    </xf>
    <xf numFmtId="3" fontId="27" fillId="11" borderId="31" xfId="0" applyNumberFormat="1" applyFont="1" applyFill="1" applyBorder="1" applyAlignment="1" applyProtection="1">
      <alignment horizontal="left" vertical="center" wrapText="1"/>
      <protection hidden="1"/>
    </xf>
    <xf numFmtId="3" fontId="27" fillId="11" borderId="48" xfId="0" applyNumberFormat="1" applyFont="1" applyFill="1" applyBorder="1" applyAlignment="1" applyProtection="1">
      <alignment horizontal="left" vertical="center" wrapText="1"/>
      <protection hidden="1"/>
    </xf>
    <xf numFmtId="1" fontId="50" fillId="2" borderId="54" xfId="0" applyNumberFormat="1" applyFont="1" applyFill="1" applyBorder="1" applyAlignment="1" applyProtection="1">
      <alignment horizontal="justify" vertical="center" wrapText="1"/>
      <protection hidden="1"/>
    </xf>
    <xf numFmtId="1" fontId="50" fillId="2" borderId="55" xfId="0" applyNumberFormat="1" applyFont="1" applyFill="1" applyBorder="1" applyAlignment="1" applyProtection="1">
      <alignment horizontal="justify" vertical="center" wrapText="1"/>
      <protection hidden="1"/>
    </xf>
    <xf numFmtId="1" fontId="27" fillId="2" borderId="13" xfId="0" applyNumberFormat="1" applyFont="1" applyFill="1" applyBorder="1" applyAlignment="1" applyProtection="1">
      <alignment horizontal="right" vertical="center" wrapText="1"/>
      <protection hidden="1"/>
    </xf>
    <xf numFmtId="1" fontId="27" fillId="2" borderId="0" xfId="0" applyNumberFormat="1" applyFont="1" applyFill="1" applyAlignment="1" applyProtection="1">
      <alignment horizontal="right" vertical="center" wrapText="1"/>
      <protection hidden="1"/>
    </xf>
    <xf numFmtId="1" fontId="49" fillId="2" borderId="54" xfId="0" applyNumberFormat="1" applyFont="1" applyFill="1" applyBorder="1" applyAlignment="1" applyProtection="1">
      <alignment horizontal="left" vertical="center"/>
      <protection hidden="1"/>
    </xf>
    <xf numFmtId="1" fontId="49" fillId="2" borderId="44" xfId="0" applyNumberFormat="1" applyFont="1" applyFill="1" applyBorder="1" applyAlignment="1" applyProtection="1">
      <alignment horizontal="left" vertical="center"/>
      <protection hidden="1"/>
    </xf>
    <xf numFmtId="1" fontId="49" fillId="2" borderId="55" xfId="0" applyNumberFormat="1" applyFont="1" applyFill="1" applyBorder="1" applyAlignment="1" applyProtection="1">
      <alignment horizontal="left" vertical="center"/>
      <protection hidden="1"/>
    </xf>
    <xf numFmtId="1" fontId="25" fillId="0" borderId="0" xfId="0" applyNumberFormat="1" applyFont="1" applyAlignment="1" applyProtection="1">
      <alignment horizontal="center" vertical="center"/>
      <protection hidden="1"/>
    </xf>
    <xf numFmtId="164" fontId="39" fillId="3" borderId="33" xfId="0" applyNumberFormat="1" applyFont="1" applyFill="1" applyBorder="1" applyAlignment="1" applyProtection="1">
      <alignment horizontal="left" vertical="center"/>
      <protection hidden="1"/>
    </xf>
    <xf numFmtId="164" fontId="39" fillId="3" borderId="49" xfId="0" applyNumberFormat="1" applyFont="1" applyFill="1" applyBorder="1" applyAlignment="1" applyProtection="1">
      <alignment horizontal="left" vertical="center"/>
      <protection hidden="1"/>
    </xf>
    <xf numFmtId="1" fontId="24" fillId="2" borderId="0" xfId="0" applyNumberFormat="1" applyFont="1" applyFill="1" applyAlignment="1" applyProtection="1">
      <alignment horizontal="left" vertical="center"/>
      <protection hidden="1"/>
    </xf>
    <xf numFmtId="0" fontId="27" fillId="11" borderId="32" xfId="0" applyFont="1" applyFill="1" applyBorder="1" applyAlignment="1" applyProtection="1">
      <alignment horizontal="center" vertical="center"/>
      <protection hidden="1"/>
    </xf>
    <xf numFmtId="0" fontId="27" fillId="11" borderId="34" xfId="0" applyFont="1" applyFill="1" applyBorder="1" applyAlignment="1" applyProtection="1">
      <alignment horizontal="center" vertical="center"/>
      <protection hidden="1"/>
    </xf>
    <xf numFmtId="164" fontId="39" fillId="3" borderId="99" xfId="0" applyNumberFormat="1" applyFont="1" applyFill="1" applyBorder="1" applyAlignment="1" applyProtection="1">
      <alignment horizontal="left" vertical="center"/>
      <protection hidden="1"/>
    </xf>
    <xf numFmtId="1" fontId="27" fillId="11" borderId="25" xfId="0" applyNumberFormat="1" applyFont="1" applyFill="1" applyBorder="1" applyAlignment="1" applyProtection="1">
      <alignment horizontal="center" vertical="center" wrapText="1"/>
      <protection hidden="1"/>
    </xf>
    <xf numFmtId="1" fontId="27" fillId="11" borderId="31" xfId="0" applyNumberFormat="1" applyFont="1" applyFill="1" applyBorder="1" applyAlignment="1" applyProtection="1">
      <alignment horizontal="center" vertical="center" wrapText="1"/>
      <protection hidden="1"/>
    </xf>
    <xf numFmtId="1" fontId="27" fillId="11" borderId="48" xfId="0" applyNumberFormat="1" applyFont="1" applyFill="1" applyBorder="1" applyAlignment="1" applyProtection="1">
      <alignment horizontal="center" vertical="center" wrapText="1"/>
      <protection hidden="1"/>
    </xf>
    <xf numFmtId="1" fontId="39" fillId="3" borderId="99" xfId="0" applyNumberFormat="1" applyFont="1" applyFill="1" applyBorder="1" applyAlignment="1" applyProtection="1">
      <alignment horizontal="left" vertical="center"/>
      <protection hidden="1"/>
    </xf>
    <xf numFmtId="1" fontId="27" fillId="0" borderId="81" xfId="0" applyNumberFormat="1" applyFont="1" applyBorder="1" applyAlignment="1" applyProtection="1">
      <alignment horizontal="justify" vertical="center" wrapText="1"/>
      <protection hidden="1"/>
    </xf>
    <xf numFmtId="1" fontId="25" fillId="0" borderId="58" xfId="0" applyNumberFormat="1" applyFont="1" applyBorder="1" applyAlignment="1" applyProtection="1">
      <alignment horizontal="center" vertical="center" wrapText="1"/>
      <protection hidden="1"/>
    </xf>
    <xf numFmtId="1" fontId="24" fillId="2" borderId="6" xfId="0" applyNumberFormat="1" applyFont="1" applyFill="1" applyBorder="1" applyAlignment="1" applyProtection="1">
      <alignment horizontal="left" vertical="center" wrapText="1"/>
      <protection hidden="1"/>
    </xf>
    <xf numFmtId="1" fontId="24" fillId="2" borderId="8" xfId="0" applyNumberFormat="1" applyFont="1" applyFill="1" applyBorder="1" applyAlignment="1" applyProtection="1">
      <alignment horizontal="left" vertical="center" wrapText="1"/>
      <protection hidden="1"/>
    </xf>
    <xf numFmtId="1" fontId="27" fillId="2" borderId="13" xfId="0" applyNumberFormat="1" applyFont="1" applyFill="1" applyBorder="1" applyAlignment="1" applyProtection="1">
      <alignment horizontal="justify" vertical="center" wrapText="1"/>
      <protection hidden="1"/>
    </xf>
    <xf numFmtId="1" fontId="27" fillId="5" borderId="5" xfId="0" applyNumberFormat="1" applyFont="1" applyFill="1" applyBorder="1" applyAlignment="1" applyProtection="1">
      <alignment horizontal="center" vertical="center" wrapText="1"/>
      <protection hidden="1"/>
    </xf>
    <xf numFmtId="3" fontId="27" fillId="5" borderId="5" xfId="0" applyNumberFormat="1" applyFont="1" applyFill="1" applyBorder="1" applyAlignment="1" applyProtection="1">
      <alignment horizontal="left" vertical="center" wrapText="1"/>
      <protection hidden="1"/>
    </xf>
    <xf numFmtId="3" fontId="27" fillId="5" borderId="5" xfId="0" applyNumberFormat="1" applyFont="1" applyFill="1" applyBorder="1" applyAlignment="1" applyProtection="1">
      <alignment horizontal="center" vertical="center"/>
      <protection hidden="1"/>
    </xf>
    <xf numFmtId="1" fontId="27" fillId="2" borderId="8" xfId="0" applyNumberFormat="1" applyFont="1" applyFill="1" applyBorder="1" applyAlignment="1" applyProtection="1">
      <alignment horizontal="left" vertical="center" wrapText="1"/>
      <protection hidden="1"/>
    </xf>
    <xf numFmtId="1" fontId="24" fillId="0" borderId="0" xfId="0" applyNumberFormat="1" applyFont="1" applyAlignment="1" applyProtection="1">
      <alignment horizontal="left" vertical="top" wrapText="1"/>
      <protection hidden="1"/>
    </xf>
    <xf numFmtId="1" fontId="4" fillId="3" borderId="0" xfId="0" applyNumberFormat="1" applyFont="1" applyFill="1" applyAlignment="1" applyProtection="1">
      <alignment horizontal="right" vertical="center"/>
      <protection hidden="1"/>
    </xf>
    <xf numFmtId="165" fontId="4" fillId="3" borderId="0" xfId="0" applyNumberFormat="1" applyFont="1" applyFill="1" applyAlignment="1" applyProtection="1">
      <alignment horizontal="center" vertical="center"/>
      <protection hidden="1"/>
    </xf>
    <xf numFmtId="165" fontId="4" fillId="3" borderId="9" xfId="0" applyNumberFormat="1" applyFont="1" applyFill="1" applyBorder="1" applyAlignment="1" applyProtection="1">
      <alignment horizontal="center" vertical="center"/>
      <protection hidden="1"/>
    </xf>
    <xf numFmtId="1" fontId="24" fillId="4" borderId="5" xfId="0" applyNumberFormat="1" applyFont="1" applyFill="1" applyBorder="1" applyAlignment="1" applyProtection="1">
      <alignment horizontal="center" vertical="center"/>
      <protection hidden="1"/>
    </xf>
    <xf numFmtId="1" fontId="27" fillId="0" borderId="13" xfId="0" applyNumberFormat="1" applyFont="1" applyBorder="1" applyAlignment="1" applyProtection="1">
      <alignment horizontal="left" vertical="center"/>
      <protection hidden="1"/>
    </xf>
    <xf numFmtId="1" fontId="27" fillId="0" borderId="0" xfId="0" applyNumberFormat="1" applyFont="1" applyAlignment="1" applyProtection="1">
      <alignment horizontal="left" vertical="center"/>
      <protection hidden="1"/>
    </xf>
    <xf numFmtId="1" fontId="27" fillId="0" borderId="8" xfId="0" applyNumberFormat="1" applyFont="1" applyBorder="1" applyAlignment="1" applyProtection="1">
      <alignment horizontal="left" vertical="center"/>
      <protection hidden="1"/>
    </xf>
    <xf numFmtId="1" fontId="24" fillId="0" borderId="6" xfId="0" applyNumberFormat="1" applyFont="1" applyBorder="1" applyAlignment="1" applyProtection="1">
      <alignment horizontal="center" vertical="center"/>
      <protection hidden="1"/>
    </xf>
    <xf numFmtId="1" fontId="24" fillId="0" borderId="8" xfId="0" applyNumberFormat="1" applyFont="1" applyBorder="1" applyAlignment="1" applyProtection="1">
      <alignment horizontal="center" vertical="center"/>
      <protection hidden="1"/>
    </xf>
    <xf numFmtId="1" fontId="27" fillId="0" borderId="6" xfId="0" applyNumberFormat="1" applyFont="1" applyBorder="1" applyAlignment="1" applyProtection="1">
      <alignment horizontal="center" vertical="center"/>
      <protection hidden="1"/>
    </xf>
    <xf numFmtId="1" fontId="27" fillId="0" borderId="0" xfId="0" applyNumberFormat="1" applyFont="1" applyAlignment="1" applyProtection="1">
      <alignment horizontal="center" vertical="center"/>
      <protection hidden="1"/>
    </xf>
    <xf numFmtId="1" fontId="27" fillId="0" borderId="8" xfId="0" applyNumberFormat="1" applyFont="1" applyBorder="1" applyAlignment="1" applyProtection="1">
      <alignment horizontal="center" vertical="center"/>
      <protection hidden="1"/>
    </xf>
    <xf numFmtId="1" fontId="24" fillId="4" borderId="20" xfId="0" applyNumberFormat="1" applyFont="1" applyFill="1" applyBorder="1" applyAlignment="1" applyProtection="1">
      <alignment horizontal="center" vertical="center"/>
      <protection hidden="1"/>
    </xf>
    <xf numFmtId="1" fontId="27" fillId="0" borderId="9" xfId="0" applyNumberFormat="1" applyFont="1" applyBorder="1" applyAlignment="1" applyProtection="1">
      <alignment horizontal="left" vertical="top" wrapText="1"/>
      <protection hidden="1"/>
    </xf>
    <xf numFmtId="1" fontId="39" fillId="3" borderId="13" xfId="0" applyNumberFormat="1" applyFont="1" applyFill="1" applyBorder="1" applyAlignment="1" applyProtection="1">
      <alignment horizontal="left" vertical="center"/>
      <protection hidden="1"/>
    </xf>
    <xf numFmtId="1" fontId="39" fillId="3" borderId="0" xfId="0" applyNumberFormat="1" applyFont="1" applyFill="1" applyAlignment="1" applyProtection="1">
      <alignment horizontal="left" vertical="center"/>
      <protection hidden="1"/>
    </xf>
    <xf numFmtId="1" fontId="39" fillId="3" borderId="9" xfId="0" applyNumberFormat="1" applyFont="1" applyFill="1" applyBorder="1" applyAlignment="1" applyProtection="1">
      <alignment horizontal="left" vertical="center"/>
      <protection hidden="1"/>
    </xf>
    <xf numFmtId="1" fontId="8" fillId="0" borderId="19" xfId="0" applyNumberFormat="1" applyFont="1" applyBorder="1" applyAlignment="1" applyProtection="1">
      <alignment horizontal="center" vertical="center" wrapText="1"/>
      <protection hidden="1"/>
    </xf>
    <xf numFmtId="1" fontId="27" fillId="5" borderId="10" xfId="0" applyNumberFormat="1" applyFont="1" applyFill="1" applyBorder="1" applyAlignment="1" applyProtection="1">
      <alignment horizontal="center" vertical="center" wrapText="1"/>
      <protection hidden="1"/>
    </xf>
    <xf numFmtId="1" fontId="27" fillId="5" borderId="12" xfId="0" applyNumberFormat="1" applyFont="1" applyFill="1" applyBorder="1" applyAlignment="1" applyProtection="1">
      <alignment horizontal="center" vertical="center" wrapText="1"/>
      <protection hidden="1"/>
    </xf>
    <xf numFmtId="3" fontId="27" fillId="5" borderId="5" xfId="0" applyNumberFormat="1" applyFont="1" applyFill="1" applyBorder="1" applyAlignment="1" applyProtection="1">
      <alignment horizontal="center" vertical="center" wrapText="1"/>
      <protection hidden="1"/>
    </xf>
    <xf numFmtId="1" fontId="49" fillId="2" borderId="0" xfId="0" applyNumberFormat="1" applyFont="1" applyFill="1" applyAlignment="1" applyProtection="1">
      <alignment horizontal="justify" vertical="center" wrapText="1"/>
      <protection hidden="1"/>
    </xf>
    <xf numFmtId="1" fontId="49" fillId="2" borderId="9" xfId="0" applyNumberFormat="1" applyFont="1" applyFill="1" applyBorder="1" applyAlignment="1" applyProtection="1">
      <alignment horizontal="justify" vertical="center" wrapText="1"/>
      <protection hidden="1"/>
    </xf>
    <xf numFmtId="1" fontId="45" fillId="0" borderId="44" xfId="0" applyNumberFormat="1" applyFont="1" applyBorder="1" applyAlignment="1" applyProtection="1">
      <alignment horizontal="left" vertical="center"/>
      <protection hidden="1"/>
    </xf>
    <xf numFmtId="1" fontId="45" fillId="0" borderId="40" xfId="0" applyNumberFormat="1" applyFont="1" applyBorder="1" applyAlignment="1" applyProtection="1">
      <alignment horizontal="left" vertical="center"/>
      <protection hidden="1"/>
    </xf>
    <xf numFmtId="1" fontId="50" fillId="0" borderId="13" xfId="0" applyNumberFormat="1" applyFont="1" applyBorder="1" applyAlignment="1" applyProtection="1">
      <alignment horizontal="justify" vertical="top" wrapText="1"/>
      <protection hidden="1"/>
    </xf>
    <xf numFmtId="1" fontId="50" fillId="0" borderId="0" xfId="0" applyNumberFormat="1" applyFont="1" applyAlignment="1" applyProtection="1">
      <alignment horizontal="justify" vertical="top" wrapText="1"/>
      <protection hidden="1"/>
    </xf>
    <xf numFmtId="1" fontId="50" fillId="0" borderId="9" xfId="0" applyNumberFormat="1" applyFont="1" applyBorder="1" applyAlignment="1" applyProtection="1">
      <alignment horizontal="justify" vertical="top" wrapText="1"/>
      <protection hidden="1"/>
    </xf>
    <xf numFmtId="1" fontId="25" fillId="0" borderId="13" xfId="0" applyNumberFormat="1" applyFont="1" applyBorder="1" applyAlignment="1" applyProtection="1">
      <alignment horizontal="left" vertical="center" wrapText="1"/>
      <protection hidden="1"/>
    </xf>
    <xf numFmtId="1" fontId="25" fillId="0" borderId="0" xfId="0" applyNumberFormat="1" applyFont="1" applyAlignment="1" applyProtection="1">
      <alignment horizontal="left" vertical="center" wrapText="1"/>
      <protection hidden="1"/>
    </xf>
    <xf numFmtId="1" fontId="25" fillId="0" borderId="9" xfId="0" applyNumberFormat="1" applyFont="1" applyBorder="1" applyAlignment="1" applyProtection="1">
      <alignment horizontal="left" vertical="center" wrapText="1"/>
      <protection hidden="1"/>
    </xf>
    <xf numFmtId="1" fontId="49" fillId="2" borderId="54" xfId="0" applyNumberFormat="1" applyFont="1" applyFill="1" applyBorder="1" applyAlignment="1" applyProtection="1">
      <alignment horizontal="left" vertical="center" wrapText="1"/>
      <protection hidden="1"/>
    </xf>
    <xf numFmtId="1" fontId="49" fillId="2" borderId="44" xfId="0" applyNumberFormat="1" applyFont="1" applyFill="1" applyBorder="1" applyAlignment="1" applyProtection="1">
      <alignment horizontal="left" vertical="center" wrapText="1"/>
      <protection hidden="1"/>
    </xf>
    <xf numFmtId="1" fontId="49" fillId="2" borderId="55" xfId="0" applyNumberFormat="1" applyFont="1" applyFill="1" applyBorder="1" applyAlignment="1" applyProtection="1">
      <alignment horizontal="left" vertical="center" wrapText="1"/>
      <protection hidden="1"/>
    </xf>
    <xf numFmtId="1" fontId="50" fillId="0" borderId="13" xfId="0" applyNumberFormat="1" applyFont="1" applyBorder="1" applyAlignment="1" applyProtection="1">
      <alignment horizontal="justify" vertical="center" wrapText="1"/>
      <protection hidden="1"/>
    </xf>
    <xf numFmtId="1" fontId="50" fillId="0" borderId="0" xfId="0" applyNumberFormat="1" applyFont="1" applyAlignment="1" applyProtection="1">
      <alignment horizontal="justify" vertical="center" wrapText="1"/>
      <protection hidden="1"/>
    </xf>
    <xf numFmtId="1" fontId="50" fillId="0" borderId="9" xfId="0" applyNumberFormat="1" applyFont="1" applyBorder="1" applyAlignment="1" applyProtection="1">
      <alignment horizontal="justify" vertical="center" wrapText="1"/>
      <protection hidden="1"/>
    </xf>
    <xf numFmtId="1" fontId="25" fillId="5" borderId="5" xfId="0" applyNumberFormat="1" applyFont="1" applyFill="1" applyBorder="1" applyAlignment="1" applyProtection="1">
      <alignment horizontal="center" vertical="center"/>
      <protection hidden="1"/>
    </xf>
    <xf numFmtId="167" fontId="25" fillId="4" borderId="5" xfId="0" applyNumberFormat="1" applyFont="1" applyFill="1" applyBorder="1" applyAlignment="1" applyProtection="1">
      <alignment horizontal="center" vertical="center"/>
      <protection hidden="1"/>
    </xf>
    <xf numFmtId="1" fontId="6" fillId="0" borderId="13" xfId="0" applyNumberFormat="1" applyFont="1" applyBorder="1" applyAlignment="1" applyProtection="1">
      <alignment horizontal="left" vertical="center"/>
      <protection hidden="1"/>
    </xf>
    <xf numFmtId="1" fontId="6" fillId="0" borderId="0" xfId="0" applyNumberFormat="1" applyFont="1" applyAlignment="1" applyProtection="1">
      <alignment horizontal="left" vertical="center"/>
      <protection hidden="1"/>
    </xf>
    <xf numFmtId="1" fontId="6" fillId="0" borderId="8" xfId="0" applyNumberFormat="1" applyFont="1" applyBorder="1" applyAlignment="1" applyProtection="1">
      <alignment horizontal="left" vertical="center"/>
      <protection hidden="1"/>
    </xf>
    <xf numFmtId="1" fontId="3" fillId="4" borderId="5" xfId="0" applyNumberFormat="1" applyFont="1" applyFill="1" applyBorder="1" applyAlignment="1" applyProtection="1">
      <alignment horizontal="center" vertical="center"/>
      <protection hidden="1"/>
    </xf>
    <xf numFmtId="1" fontId="6" fillId="0" borderId="6" xfId="0" applyNumberFormat="1" applyFont="1" applyBorder="1" applyAlignment="1" applyProtection="1">
      <alignment horizontal="center" vertical="center"/>
      <protection hidden="1"/>
    </xf>
    <xf numFmtId="1" fontId="6" fillId="0" borderId="0" xfId="0" applyNumberFormat="1" applyFont="1" applyAlignment="1" applyProtection="1">
      <alignment horizontal="center" vertical="center"/>
      <protection hidden="1"/>
    </xf>
    <xf numFmtId="1" fontId="6" fillId="0" borderId="8" xfId="0" applyNumberFormat="1" applyFont="1" applyBorder="1" applyAlignment="1" applyProtection="1">
      <alignment horizontal="center" vertical="center"/>
      <protection hidden="1"/>
    </xf>
    <xf numFmtId="1" fontId="3" fillId="4" borderId="20" xfId="0" applyNumberFormat="1" applyFont="1" applyFill="1" applyBorder="1" applyAlignment="1" applyProtection="1">
      <alignment horizontal="center" vertical="center"/>
      <protection hidden="1"/>
    </xf>
    <xf numFmtId="1" fontId="4" fillId="3" borderId="13" xfId="0" applyNumberFormat="1" applyFont="1" applyFill="1" applyBorder="1" applyAlignment="1" applyProtection="1">
      <alignment horizontal="left" vertical="center"/>
      <protection hidden="1"/>
    </xf>
    <xf numFmtId="1" fontId="4" fillId="3" borderId="0" xfId="0" applyNumberFormat="1" applyFont="1" applyFill="1" applyAlignment="1" applyProtection="1">
      <alignment horizontal="left" vertical="center"/>
      <protection hidden="1"/>
    </xf>
    <xf numFmtId="1" fontId="4" fillId="3" borderId="9" xfId="0" applyNumberFormat="1" applyFont="1" applyFill="1" applyBorder="1" applyAlignment="1" applyProtection="1">
      <alignment horizontal="left" vertical="center"/>
      <protection hidden="1"/>
    </xf>
    <xf numFmtId="1" fontId="9" fillId="2" borderId="0" xfId="0" applyNumberFormat="1" applyFont="1" applyFill="1" applyAlignment="1" applyProtection="1">
      <alignment horizontal="left" vertical="center" wrapText="1"/>
      <protection hidden="1"/>
    </xf>
    <xf numFmtId="1" fontId="9" fillId="2" borderId="9" xfId="0" applyNumberFormat="1" applyFont="1" applyFill="1" applyBorder="1" applyAlignment="1" applyProtection="1">
      <alignment horizontal="left" vertical="center" wrapText="1"/>
      <protection hidden="1"/>
    </xf>
    <xf numFmtId="1" fontId="2" fillId="0" borderId="6" xfId="0" applyNumberFormat="1" applyFont="1" applyBorder="1" applyAlignment="1" applyProtection="1">
      <alignment horizontal="center" vertical="center"/>
      <protection hidden="1"/>
    </xf>
    <xf numFmtId="1" fontId="2" fillId="0" borderId="0" xfId="0" applyNumberFormat="1" applyFont="1" applyAlignment="1" applyProtection="1">
      <alignment horizontal="center" vertical="center"/>
      <protection hidden="1"/>
    </xf>
    <xf numFmtId="1" fontId="2" fillId="0" borderId="8" xfId="0" applyNumberFormat="1" applyFont="1" applyBorder="1" applyAlignment="1" applyProtection="1">
      <alignment horizontal="center" vertical="center"/>
      <protection hidden="1"/>
    </xf>
    <xf numFmtId="1" fontId="6" fillId="2" borderId="13" xfId="0" applyNumberFormat="1" applyFont="1" applyFill="1" applyBorder="1" applyAlignment="1" applyProtection="1">
      <alignment horizontal="left" vertical="top" wrapText="1"/>
      <protection hidden="1"/>
    </xf>
    <xf numFmtId="1" fontId="6" fillId="2" borderId="0" xfId="0" applyNumberFormat="1" applyFont="1" applyFill="1" applyAlignment="1" applyProtection="1">
      <alignment horizontal="left" vertical="top" wrapText="1"/>
      <protection hidden="1"/>
    </xf>
    <xf numFmtId="1" fontId="6" fillId="2" borderId="9" xfId="0" applyNumberFormat="1" applyFont="1" applyFill="1" applyBorder="1" applyAlignment="1" applyProtection="1">
      <alignment horizontal="left" vertical="top" wrapText="1"/>
      <protection hidden="1"/>
    </xf>
    <xf numFmtId="1" fontId="6" fillId="2" borderId="13" xfId="0" applyNumberFormat="1" applyFont="1" applyFill="1" applyBorder="1" applyAlignment="1" applyProtection="1">
      <alignment horizontal="left" vertical="center"/>
      <protection hidden="1"/>
    </xf>
    <xf numFmtId="1" fontId="6" fillId="2" borderId="9" xfId="0" applyNumberFormat="1" applyFont="1" applyFill="1" applyBorder="1" applyAlignment="1" applyProtection="1">
      <alignment horizontal="left" vertical="center"/>
      <protection hidden="1"/>
    </xf>
    <xf numFmtId="1" fontId="22" fillId="0" borderId="13" xfId="0" applyNumberFormat="1" applyFont="1" applyBorder="1" applyAlignment="1" applyProtection="1">
      <alignment horizontal="justify" vertical="center" wrapText="1"/>
      <protection hidden="1"/>
    </xf>
    <xf numFmtId="1" fontId="22" fillId="0" borderId="0" xfId="0" applyNumberFormat="1" applyFont="1" applyAlignment="1" applyProtection="1">
      <alignment horizontal="justify" vertical="center" wrapText="1"/>
      <protection hidden="1"/>
    </xf>
    <xf numFmtId="1" fontId="22" fillId="0" borderId="9" xfId="0" applyNumberFormat="1" applyFont="1" applyBorder="1" applyAlignment="1" applyProtection="1">
      <alignment horizontal="justify" vertical="center" wrapText="1"/>
      <protection hidden="1"/>
    </xf>
    <xf numFmtId="1" fontId="18" fillId="0" borderId="13" xfId="0" applyNumberFormat="1" applyFont="1" applyBorder="1" applyAlignment="1" applyProtection="1">
      <alignment horizontal="justify" vertical="center" wrapText="1"/>
      <protection hidden="1"/>
    </xf>
    <xf numFmtId="1" fontId="18" fillId="0" borderId="0" xfId="0" applyNumberFormat="1" applyFont="1" applyAlignment="1" applyProtection="1">
      <alignment horizontal="justify" vertical="center" wrapText="1"/>
      <protection hidden="1"/>
    </xf>
    <xf numFmtId="1" fontId="18" fillId="0" borderId="9" xfId="0" applyNumberFormat="1" applyFont="1" applyBorder="1" applyAlignment="1" applyProtection="1">
      <alignment horizontal="justify" vertical="center" wrapText="1"/>
      <protection hidden="1"/>
    </xf>
    <xf numFmtId="1" fontId="3" fillId="5" borderId="5" xfId="0" applyNumberFormat="1" applyFont="1" applyFill="1" applyBorder="1" applyAlignment="1" applyProtection="1">
      <alignment horizontal="center" vertical="center"/>
      <protection hidden="1"/>
    </xf>
    <xf numFmtId="167" fontId="3" fillId="4" borderId="5" xfId="0" applyNumberFormat="1" applyFont="1" applyFill="1" applyBorder="1" applyAlignment="1" applyProtection="1">
      <alignment horizontal="center" vertical="center"/>
      <protection hidden="1"/>
    </xf>
    <xf numFmtId="1" fontId="6" fillId="2" borderId="13" xfId="0" applyNumberFormat="1" applyFont="1" applyFill="1" applyBorder="1" applyAlignment="1" applyProtection="1">
      <alignment horizontal="left" vertical="center" wrapText="1"/>
      <protection hidden="1"/>
    </xf>
    <xf numFmtId="1" fontId="5" fillId="5" borderId="5" xfId="0" applyNumberFormat="1" applyFont="1" applyFill="1" applyBorder="1" applyAlignment="1" applyProtection="1">
      <alignment horizontal="center" vertical="center"/>
      <protection hidden="1"/>
    </xf>
    <xf numFmtId="1" fontId="6" fillId="2" borderId="8" xfId="0" applyNumberFormat="1" applyFont="1" applyFill="1" applyBorder="1" applyAlignment="1" applyProtection="1">
      <alignment horizontal="left" vertical="center" wrapText="1"/>
      <protection hidden="1"/>
    </xf>
    <xf numFmtId="1" fontId="5" fillId="5" borderId="5" xfId="0" applyNumberFormat="1" applyFont="1" applyFill="1" applyBorder="1" applyAlignment="1" applyProtection="1">
      <alignment horizontal="center" vertical="center" wrapText="1"/>
      <protection hidden="1"/>
    </xf>
    <xf numFmtId="1" fontId="16" fillId="2" borderId="54" xfId="0" applyNumberFormat="1" applyFont="1" applyFill="1" applyBorder="1" applyAlignment="1" applyProtection="1">
      <alignment horizontal="left" vertical="center" wrapText="1"/>
      <protection hidden="1"/>
    </xf>
    <xf numFmtId="1" fontId="16" fillId="2" borderId="44" xfId="0" applyNumberFormat="1" applyFont="1" applyFill="1" applyBorder="1" applyAlignment="1" applyProtection="1">
      <alignment horizontal="left" vertical="center" wrapText="1"/>
      <protection hidden="1"/>
    </xf>
    <xf numFmtId="3" fontId="5" fillId="5" borderId="5" xfId="0" applyNumberFormat="1" applyFont="1" applyFill="1" applyBorder="1" applyAlignment="1" applyProtection="1">
      <alignment horizontal="center" vertical="center"/>
      <protection hidden="1"/>
    </xf>
    <xf numFmtId="3" fontId="5" fillId="5" borderId="5" xfId="0" applyNumberFormat="1" applyFont="1" applyFill="1" applyBorder="1" applyAlignment="1" applyProtection="1">
      <alignment horizontal="center" vertical="center" wrapText="1"/>
      <protection hidden="1"/>
    </xf>
    <xf numFmtId="1" fontId="16" fillId="2" borderId="0" xfId="0" applyNumberFormat="1" applyFont="1" applyFill="1" applyAlignment="1" applyProtection="1">
      <alignment horizontal="left" vertical="center" wrapText="1"/>
      <protection hidden="1"/>
    </xf>
    <xf numFmtId="1" fontId="16" fillId="2" borderId="9" xfId="0" applyNumberFormat="1" applyFont="1" applyFill="1" applyBorder="1" applyAlignment="1" applyProtection="1">
      <alignment horizontal="left" vertical="center" wrapText="1"/>
      <protection hidden="1"/>
    </xf>
    <xf numFmtId="1" fontId="5" fillId="5" borderId="10" xfId="0" applyNumberFormat="1" applyFont="1" applyFill="1" applyBorder="1" applyAlignment="1" applyProtection="1">
      <alignment horizontal="center" vertical="center"/>
      <protection hidden="1"/>
    </xf>
    <xf numFmtId="1" fontId="5" fillId="5" borderId="12" xfId="0" applyNumberFormat="1" applyFont="1" applyFill="1" applyBorder="1" applyAlignment="1" applyProtection="1">
      <alignment horizontal="center" vertical="center"/>
      <protection hidden="1"/>
    </xf>
    <xf numFmtId="1" fontId="6" fillId="2" borderId="0" xfId="0" applyNumberFormat="1" applyFont="1" applyFill="1" applyAlignment="1" applyProtection="1">
      <alignment horizontal="center" vertical="center"/>
      <protection hidden="1"/>
    </xf>
    <xf numFmtId="0" fontId="25" fillId="0" borderId="0" xfId="0" applyFont="1" applyAlignment="1">
      <alignment horizontal="center" vertical="center"/>
    </xf>
    <xf numFmtId="0" fontId="25" fillId="0" borderId="9" xfId="0" applyFont="1" applyBorder="1" applyAlignment="1">
      <alignment horizontal="center" vertical="center"/>
    </xf>
    <xf numFmtId="0" fontId="25" fillId="0" borderId="13" xfId="0" applyFont="1" applyBorder="1" applyAlignment="1">
      <alignment horizontal="left" vertical="center"/>
    </xf>
    <xf numFmtId="0" fontId="25" fillId="0" borderId="0" xfId="0" applyFont="1" applyAlignment="1">
      <alignment horizontal="left" vertical="center"/>
    </xf>
    <xf numFmtId="0" fontId="25" fillId="0" borderId="9"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11" borderId="85" xfId="0" applyFont="1" applyFill="1" applyBorder="1" applyAlignment="1" applyProtection="1">
      <alignment horizontal="center" vertical="center"/>
      <protection locked="0"/>
    </xf>
    <xf numFmtId="0" fontId="25" fillId="11" borderId="86" xfId="0" applyFont="1" applyFill="1" applyBorder="1" applyAlignment="1" applyProtection="1">
      <alignment horizontal="center" vertical="center"/>
      <protection locked="0"/>
    </xf>
    <xf numFmtId="0" fontId="25" fillId="11" borderId="87" xfId="0" applyFont="1" applyFill="1" applyBorder="1" applyAlignment="1" applyProtection="1">
      <alignment horizontal="center" vertical="center"/>
      <protection locked="0"/>
    </xf>
    <xf numFmtId="0" fontId="40" fillId="0" borderId="56"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74" xfId="0" applyFont="1" applyBorder="1" applyAlignment="1">
      <alignment horizontal="center" vertical="center" wrapText="1"/>
    </xf>
    <xf numFmtId="0" fontId="25" fillId="0" borderId="91" xfId="0" applyFont="1" applyBorder="1" applyAlignment="1">
      <alignment horizontal="center" vertical="center"/>
    </xf>
    <xf numFmtId="0" fontId="25" fillId="0" borderId="56" xfId="0" applyFont="1" applyBorder="1" applyAlignment="1">
      <alignment horizontal="justify" vertical="center" wrapText="1"/>
    </xf>
    <xf numFmtId="0" fontId="25" fillId="0" borderId="1" xfId="0" applyFont="1" applyBorder="1" applyAlignment="1">
      <alignment horizontal="justify" vertical="center" wrapText="1"/>
    </xf>
    <xf numFmtId="0" fontId="25" fillId="0" borderId="74" xfId="0" applyFont="1" applyBorder="1" applyAlignment="1">
      <alignment horizontal="justify" vertical="center" wrapText="1"/>
    </xf>
    <xf numFmtId="0" fontId="25" fillId="11" borderId="2" xfId="0" applyFont="1" applyFill="1" applyBorder="1" applyAlignment="1" applyProtection="1">
      <alignment horizontal="center" vertical="center"/>
      <protection locked="0"/>
    </xf>
    <xf numFmtId="0" fontId="25" fillId="11" borderId="4" xfId="0" applyFont="1" applyFill="1" applyBorder="1" applyAlignment="1" applyProtection="1">
      <alignment horizontal="center" vertical="center"/>
      <protection locked="0"/>
    </xf>
    <xf numFmtId="0" fontId="25" fillId="11" borderId="3" xfId="0" applyFont="1" applyFill="1" applyBorder="1" applyAlignment="1" applyProtection="1">
      <alignment horizontal="center" vertical="center"/>
      <protection locked="0"/>
    </xf>
    <xf numFmtId="0" fontId="25" fillId="11" borderId="13" xfId="0" applyFont="1" applyFill="1" applyBorder="1" applyAlignment="1" applyProtection="1">
      <alignment horizontal="center" vertical="center"/>
      <protection locked="0"/>
    </xf>
    <xf numFmtId="0" fontId="25" fillId="11" borderId="9" xfId="0" applyFont="1" applyFill="1" applyBorder="1" applyAlignment="1" applyProtection="1">
      <alignment horizontal="center" vertical="center"/>
      <protection locked="0"/>
    </xf>
    <xf numFmtId="0" fontId="25" fillId="11" borderId="0" xfId="0" applyFont="1" applyFill="1" applyAlignment="1" applyProtection="1">
      <alignment horizontal="center" vertical="center"/>
      <protection locked="0"/>
    </xf>
    <xf numFmtId="0" fontId="45" fillId="0" borderId="85" xfId="0" applyFont="1" applyBorder="1" applyAlignment="1">
      <alignment horizontal="center" vertical="center"/>
    </xf>
    <xf numFmtId="0" fontId="45" fillId="0" borderId="86" xfId="0" applyFont="1" applyBorder="1" applyAlignment="1">
      <alignment horizontal="center" vertical="center"/>
    </xf>
    <xf numFmtId="0" fontId="45" fillId="0" borderId="87" xfId="0" applyFont="1" applyBorder="1" applyAlignment="1">
      <alignment horizontal="center" vertical="center"/>
    </xf>
    <xf numFmtId="0" fontId="25" fillId="0" borderId="85" xfId="0" applyFont="1" applyBorder="1" applyAlignment="1">
      <alignment horizontal="center" vertical="center"/>
    </xf>
    <xf numFmtId="0" fontId="25" fillId="0" borderId="87" xfId="0" applyFont="1" applyBorder="1" applyAlignment="1">
      <alignment horizontal="center" vertical="center"/>
    </xf>
    <xf numFmtId="0" fontId="25" fillId="0" borderId="86" xfId="0" applyFont="1" applyBorder="1" applyAlignment="1">
      <alignment horizontal="center" vertical="center"/>
    </xf>
    <xf numFmtId="167" fontId="24" fillId="11" borderId="85" xfId="0" applyNumberFormat="1" applyFont="1" applyFill="1" applyBorder="1" applyAlignment="1" applyProtection="1">
      <alignment horizontal="center" vertical="center"/>
      <protection locked="0"/>
    </xf>
    <xf numFmtId="167" fontId="24" fillId="11" borderId="87" xfId="0" applyNumberFormat="1" applyFont="1" applyFill="1" applyBorder="1" applyAlignment="1" applyProtection="1">
      <alignment horizontal="center" vertical="center"/>
      <protection locked="0"/>
    </xf>
    <xf numFmtId="167" fontId="24" fillId="11" borderId="2" xfId="0" applyNumberFormat="1" applyFont="1" applyFill="1" applyBorder="1" applyAlignment="1" applyProtection="1">
      <alignment horizontal="center" vertical="center"/>
      <protection locked="0"/>
    </xf>
    <xf numFmtId="167" fontId="24" fillId="11" borderId="4" xfId="0" applyNumberFormat="1" applyFont="1" applyFill="1" applyBorder="1" applyAlignment="1" applyProtection="1">
      <alignment horizontal="center" vertical="center"/>
      <protection locked="0"/>
    </xf>
    <xf numFmtId="0" fontId="25" fillId="0" borderId="85" xfId="0" applyFont="1" applyBorder="1" applyAlignment="1">
      <alignment horizontal="left" vertical="center"/>
    </xf>
    <xf numFmtId="0" fontId="25" fillId="0" borderId="86" xfId="0" applyFont="1" applyBorder="1" applyAlignment="1">
      <alignment horizontal="left" vertical="center"/>
    </xf>
    <xf numFmtId="0" fontId="25" fillId="0" borderId="87" xfId="0" applyFont="1" applyBorder="1" applyAlignment="1">
      <alignment horizontal="left" vertical="center"/>
    </xf>
    <xf numFmtId="0" fontId="27" fillId="0" borderId="85" xfId="0" applyFont="1" applyBorder="1" applyAlignment="1">
      <alignment horizontal="center" vertical="center" wrapText="1"/>
    </xf>
    <xf numFmtId="0" fontId="27" fillId="0" borderId="86" xfId="0" applyFont="1" applyBorder="1" applyAlignment="1">
      <alignment horizontal="center" vertical="center" wrapText="1"/>
    </xf>
    <xf numFmtId="0" fontId="27" fillId="0" borderId="87" xfId="0" applyFont="1" applyBorder="1" applyAlignment="1">
      <alignment horizontal="center" vertical="center" wrapText="1"/>
    </xf>
    <xf numFmtId="0" fontId="39" fillId="13" borderId="88" xfId="0" applyFont="1" applyFill="1" applyBorder="1" applyAlignment="1">
      <alignment horizontal="left" vertical="center"/>
    </xf>
    <xf numFmtId="0" fontId="39" fillId="13" borderId="16" xfId="0" applyFont="1" applyFill="1" applyBorder="1" applyAlignment="1">
      <alignment horizontal="left" vertical="center"/>
    </xf>
    <xf numFmtId="0" fontId="39" fillId="13" borderId="89" xfId="0" applyFont="1" applyFill="1" applyBorder="1" applyAlignment="1">
      <alignment horizontal="left" vertical="center"/>
    </xf>
    <xf numFmtId="167" fontId="24" fillId="11" borderId="56" xfId="0" applyNumberFormat="1" applyFont="1" applyFill="1" applyBorder="1" applyAlignment="1" applyProtection="1">
      <alignment horizontal="center" vertical="center"/>
      <protection locked="0"/>
    </xf>
    <xf numFmtId="167" fontId="24" fillId="11" borderId="74" xfId="0" applyNumberFormat="1" applyFont="1" applyFill="1" applyBorder="1" applyAlignment="1" applyProtection="1">
      <alignment horizontal="center" vertical="center"/>
      <protection locked="0"/>
    </xf>
    <xf numFmtId="0" fontId="24" fillId="11" borderId="85" xfId="0" applyFont="1" applyFill="1" applyBorder="1" applyAlignment="1" applyProtection="1">
      <alignment horizontal="center" vertical="center"/>
      <protection locked="0"/>
    </xf>
    <xf numFmtId="0" fontId="24" fillId="11" borderId="86" xfId="0" applyFont="1" applyFill="1" applyBorder="1" applyAlignment="1" applyProtection="1">
      <alignment horizontal="center" vertical="center"/>
      <protection locked="0"/>
    </xf>
    <xf numFmtId="0" fontId="24" fillId="11" borderId="87" xfId="0" applyFont="1" applyFill="1" applyBorder="1" applyAlignment="1" applyProtection="1">
      <alignment horizontal="center" vertical="center"/>
      <protection locked="0"/>
    </xf>
    <xf numFmtId="1" fontId="24" fillId="0" borderId="85" xfId="0" applyNumberFormat="1" applyFont="1" applyBorder="1" applyAlignment="1">
      <alignment horizontal="center" vertical="center"/>
    </xf>
    <xf numFmtId="0" fontId="24" fillId="0" borderId="86" xfId="0" applyFont="1" applyBorder="1" applyAlignment="1">
      <alignment horizontal="center" vertical="center"/>
    </xf>
    <xf numFmtId="0" fontId="24" fillId="0" borderId="87" xfId="0" applyFont="1" applyBorder="1" applyAlignment="1">
      <alignment horizontal="center" vertical="center"/>
    </xf>
    <xf numFmtId="0" fontId="25" fillId="0" borderId="5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45" fillId="0" borderId="56"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74"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25" fillId="0" borderId="85"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87" xfId="0" applyFont="1" applyBorder="1" applyAlignment="1">
      <alignment horizontal="center" vertical="center" wrapText="1"/>
    </xf>
    <xf numFmtId="0" fontId="41" fillId="0" borderId="13" xfId="0" applyFont="1" applyBorder="1" applyAlignment="1">
      <alignment horizontal="justify" vertical="center" wrapText="1"/>
    </xf>
    <xf numFmtId="0" fontId="41" fillId="0" borderId="13" xfId="0" applyFont="1" applyBorder="1" applyAlignment="1">
      <alignment horizontal="justify" vertical="top" wrapText="1"/>
    </xf>
    <xf numFmtId="1" fontId="25" fillId="4" borderId="35" xfId="0" applyNumberFormat="1" applyFont="1" applyFill="1" applyBorder="1" applyAlignment="1" applyProtection="1">
      <alignment horizontal="center" vertical="center" wrapText="1"/>
      <protection hidden="1"/>
    </xf>
    <xf numFmtId="1" fontId="25" fillId="4" borderId="0" xfId="0" applyNumberFormat="1" applyFont="1" applyFill="1" applyAlignment="1" applyProtection="1">
      <alignment horizontal="center" vertical="center" wrapText="1"/>
      <protection hidden="1"/>
    </xf>
    <xf numFmtId="1" fontId="25" fillId="4" borderId="36" xfId="0" applyNumberFormat="1" applyFont="1" applyFill="1" applyBorder="1" applyAlignment="1" applyProtection="1">
      <alignment horizontal="center" vertical="center" wrapText="1"/>
      <protection hidden="1"/>
    </xf>
    <xf numFmtId="1" fontId="25" fillId="0" borderId="0" xfId="0" applyNumberFormat="1" applyFont="1" applyAlignment="1" applyProtection="1">
      <alignment horizontal="right" vertical="center"/>
      <protection hidden="1"/>
    </xf>
    <xf numFmtId="167" fontId="25" fillId="4" borderId="28" xfId="0" applyNumberFormat="1" applyFont="1" applyFill="1" applyBorder="1" applyAlignment="1" applyProtection="1">
      <alignment horizontal="center" vertical="center"/>
      <protection hidden="1"/>
    </xf>
    <xf numFmtId="167" fontId="25" fillId="4" borderId="29" xfId="0" applyNumberFormat="1" applyFont="1" applyFill="1" applyBorder="1" applyAlignment="1" applyProtection="1">
      <alignment horizontal="center" vertical="center"/>
      <protection hidden="1"/>
    </xf>
    <xf numFmtId="167" fontId="25" fillId="4" borderId="30" xfId="0" applyNumberFormat="1" applyFont="1" applyFill="1" applyBorder="1" applyAlignment="1" applyProtection="1">
      <alignment horizontal="center" vertical="center"/>
      <protection hidden="1"/>
    </xf>
    <xf numFmtId="1" fontId="27" fillId="4" borderId="5" xfId="0" applyNumberFormat="1" applyFont="1" applyFill="1" applyBorder="1" applyAlignment="1" applyProtection="1">
      <alignment horizontal="left" vertical="center" wrapText="1"/>
      <protection hidden="1"/>
    </xf>
    <xf numFmtId="1" fontId="27" fillId="4" borderId="20" xfId="0" applyNumberFormat="1" applyFont="1" applyFill="1" applyBorder="1" applyAlignment="1" applyProtection="1">
      <alignment horizontal="left" vertical="center" wrapText="1"/>
      <protection hidden="1"/>
    </xf>
    <xf numFmtId="1" fontId="25" fillId="2" borderId="0" xfId="0" applyNumberFormat="1" applyFont="1" applyFill="1" applyAlignment="1" applyProtection="1">
      <alignment horizontal="right" vertical="center"/>
      <protection hidden="1"/>
    </xf>
    <xf numFmtId="1" fontId="24" fillId="0" borderId="0" xfId="0" applyNumberFormat="1" applyFont="1" applyAlignment="1" applyProtection="1">
      <alignment horizontal="center" vertical="center" wrapText="1"/>
      <protection hidden="1"/>
    </xf>
    <xf numFmtId="1" fontId="39" fillId="3" borderId="13" xfId="0" applyNumberFormat="1" applyFont="1" applyFill="1" applyBorder="1" applyAlignment="1" applyProtection="1">
      <alignment horizontal="left" vertical="center" wrapText="1"/>
      <protection hidden="1"/>
    </xf>
    <xf numFmtId="1" fontId="39" fillId="3" borderId="0" xfId="0" applyNumberFormat="1" applyFont="1" applyFill="1" applyAlignment="1" applyProtection="1">
      <alignment horizontal="left" vertical="center" wrapText="1"/>
      <protection hidden="1"/>
    </xf>
    <xf numFmtId="1" fontId="39" fillId="3" borderId="9" xfId="0" applyNumberFormat="1" applyFont="1" applyFill="1" applyBorder="1" applyAlignment="1" applyProtection="1">
      <alignment horizontal="left" vertical="center" wrapText="1"/>
      <protection hidden="1"/>
    </xf>
    <xf numFmtId="1" fontId="27" fillId="2" borderId="23" xfId="0" applyNumberFormat="1" applyFont="1" applyFill="1" applyBorder="1" applyAlignment="1" applyProtection="1">
      <alignment horizontal="center" vertical="center"/>
      <protection hidden="1"/>
    </xf>
    <xf numFmtId="1" fontId="27" fillId="2" borderId="7" xfId="0" applyNumberFormat="1" applyFont="1" applyFill="1" applyBorder="1" applyAlignment="1" applyProtection="1">
      <alignment horizontal="center" vertical="center"/>
      <protection hidden="1"/>
    </xf>
    <xf numFmtId="1" fontId="24" fillId="0" borderId="8" xfId="0" applyNumberFormat="1" applyFont="1" applyBorder="1" applyAlignment="1" applyProtection="1">
      <alignment horizontal="left" vertical="center" wrapText="1"/>
      <protection hidden="1"/>
    </xf>
    <xf numFmtId="1" fontId="27" fillId="4" borderId="5" xfId="0" applyNumberFormat="1" applyFont="1" applyFill="1" applyBorder="1" applyAlignment="1" applyProtection="1">
      <alignment horizontal="center" vertical="center"/>
      <protection hidden="1"/>
    </xf>
    <xf numFmtId="1" fontId="27" fillId="11" borderId="66" xfId="0" applyNumberFormat="1" applyFont="1" applyFill="1" applyBorder="1" applyAlignment="1" applyProtection="1">
      <alignment horizontal="justify" vertical="center" wrapText="1"/>
      <protection locked="0"/>
    </xf>
    <xf numFmtId="1" fontId="27" fillId="11" borderId="67" xfId="0" applyNumberFormat="1" applyFont="1" applyFill="1" applyBorder="1" applyAlignment="1" applyProtection="1">
      <alignment horizontal="justify" vertical="center" wrapText="1"/>
      <protection locked="0"/>
    </xf>
    <xf numFmtId="1" fontId="27" fillId="11" borderId="68" xfId="0" applyNumberFormat="1" applyFont="1" applyFill="1" applyBorder="1" applyAlignment="1" applyProtection="1">
      <alignment horizontal="justify" vertical="center" wrapText="1"/>
      <protection locked="0"/>
    </xf>
    <xf numFmtId="1" fontId="47" fillId="0" borderId="21" xfId="0" applyNumberFormat="1" applyFont="1" applyBorder="1" applyAlignment="1" applyProtection="1">
      <alignment horizontal="center" vertical="center"/>
      <protection hidden="1"/>
    </xf>
    <xf numFmtId="1" fontId="47" fillId="0" borderId="7" xfId="0" applyNumberFormat="1" applyFont="1" applyBorder="1" applyAlignment="1" applyProtection="1">
      <alignment horizontal="center" vertical="center"/>
      <protection hidden="1"/>
    </xf>
    <xf numFmtId="1" fontId="47" fillId="0" borderId="22" xfId="0" applyNumberFormat="1" applyFont="1" applyBorder="1" applyAlignment="1" applyProtection="1">
      <alignment horizontal="center" vertical="center"/>
      <protection hidden="1"/>
    </xf>
    <xf numFmtId="1" fontId="39" fillId="3" borderId="0" xfId="0" applyNumberFormat="1" applyFont="1" applyFill="1" applyAlignment="1" applyProtection="1">
      <alignment horizontal="right" vertical="center"/>
      <protection hidden="1"/>
    </xf>
    <xf numFmtId="165" fontId="39" fillId="3" borderId="0" xfId="0" applyNumberFormat="1" applyFont="1" applyFill="1" applyAlignment="1" applyProtection="1">
      <alignment horizontal="center" vertical="center"/>
      <protection hidden="1"/>
    </xf>
    <xf numFmtId="165" fontId="39" fillId="3" borderId="9" xfId="0" applyNumberFormat="1" applyFont="1" applyFill="1" applyBorder="1" applyAlignment="1" applyProtection="1">
      <alignment horizontal="center" vertical="center"/>
      <protection hidden="1"/>
    </xf>
    <xf numFmtId="0" fontId="27" fillId="4" borderId="23" xfId="0" applyFont="1" applyFill="1" applyBorder="1" applyAlignment="1" applyProtection="1">
      <alignment horizontal="center" vertical="center"/>
      <protection hidden="1"/>
    </xf>
    <xf numFmtId="0" fontId="27" fillId="4" borderId="7" xfId="0" applyFont="1" applyFill="1" applyBorder="1" applyAlignment="1" applyProtection="1">
      <alignment horizontal="center" vertical="center"/>
      <protection hidden="1"/>
    </xf>
    <xf numFmtId="0" fontId="27" fillId="4" borderId="22" xfId="0" applyFont="1" applyFill="1" applyBorder="1" applyAlignment="1" applyProtection="1">
      <alignment horizontal="center" vertical="center"/>
      <protection hidden="1"/>
    </xf>
    <xf numFmtId="1" fontId="27" fillId="4" borderId="23" xfId="0" applyNumberFormat="1" applyFont="1" applyFill="1" applyBorder="1" applyAlignment="1" applyProtection="1">
      <alignment horizontal="center" vertical="center"/>
      <protection hidden="1"/>
    </xf>
    <xf numFmtId="1" fontId="27" fillId="11" borderId="69" xfId="0" applyNumberFormat="1" applyFont="1" applyFill="1" applyBorder="1" applyAlignment="1" applyProtection="1">
      <alignment horizontal="justify" vertical="center" wrapText="1"/>
      <protection locked="0"/>
    </xf>
    <xf numFmtId="1" fontId="27" fillId="11" borderId="70" xfId="0" applyNumberFormat="1" applyFont="1" applyFill="1" applyBorder="1" applyAlignment="1" applyProtection="1">
      <alignment horizontal="justify" vertical="center" wrapText="1"/>
      <protection locked="0"/>
    </xf>
    <xf numFmtId="1" fontId="27" fillId="11" borderId="71" xfId="0" applyNumberFormat="1" applyFont="1" applyFill="1" applyBorder="1" applyAlignment="1" applyProtection="1">
      <alignment horizontal="justify" vertical="center" wrapText="1"/>
      <protection locked="0"/>
    </xf>
    <xf numFmtId="1" fontId="48" fillId="0" borderId="21" xfId="0" applyNumberFormat="1" applyFont="1" applyBorder="1" applyAlignment="1" applyProtection="1">
      <alignment horizontal="center" vertical="center"/>
      <protection hidden="1"/>
    </xf>
    <xf numFmtId="1" fontId="48" fillId="0" borderId="7" xfId="0" applyNumberFormat="1" applyFont="1" applyBorder="1" applyAlignment="1" applyProtection="1">
      <alignment horizontal="center" vertical="center"/>
      <protection hidden="1"/>
    </xf>
    <xf numFmtId="1" fontId="48" fillId="0" borderId="22" xfId="0" applyNumberFormat="1" applyFont="1" applyBorder="1" applyAlignment="1" applyProtection="1">
      <alignment horizontal="center" vertical="center"/>
      <protection hidden="1"/>
    </xf>
    <xf numFmtId="1" fontId="27" fillId="11" borderId="69" xfId="0" applyNumberFormat="1" applyFont="1" applyFill="1" applyBorder="1" applyAlignment="1" applyProtection="1">
      <alignment horizontal="left" vertical="center" wrapText="1"/>
      <protection locked="0"/>
    </xf>
    <xf numFmtId="1" fontId="27" fillId="11" borderId="70" xfId="0" applyNumberFormat="1" applyFont="1" applyFill="1" applyBorder="1" applyAlignment="1" applyProtection="1">
      <alignment horizontal="left" vertical="center" wrapText="1"/>
      <protection locked="0"/>
    </xf>
    <xf numFmtId="1" fontId="27" fillId="11" borderId="71" xfId="0" applyNumberFormat="1" applyFont="1" applyFill="1" applyBorder="1" applyAlignment="1" applyProtection="1">
      <alignment horizontal="left" vertical="center" wrapText="1"/>
      <protection locked="0"/>
    </xf>
  </cellXfs>
  <cellStyles count="3">
    <cellStyle name="Hipervínculo" xfId="1" builtinId="8"/>
    <cellStyle name="Normal" xfId="0" builtinId="0"/>
    <cellStyle name="Normal 17" xfId="2" xr:uid="{00000000-0005-0000-0000-000002000000}"/>
  </cellStyles>
  <dxfs count="75">
    <dxf>
      <font>
        <color theme="6" tint="0.79998168889431442"/>
      </font>
    </dxf>
    <dxf>
      <font>
        <color theme="6" tint="0.79998168889431442"/>
      </font>
    </dxf>
    <dxf>
      <font>
        <color theme="0" tint="-4.9989318521683403E-2"/>
      </font>
    </dxf>
    <dxf>
      <font>
        <color theme="6" tint="0.79998168889431442"/>
      </font>
    </dxf>
    <dxf>
      <font>
        <color theme="6" tint="0.79998168889431442"/>
      </font>
    </dxf>
    <dxf>
      <font>
        <color theme="0" tint="-4.9989318521683403E-2"/>
      </font>
    </dxf>
    <dxf>
      <font>
        <color theme="6" tint="0.79998168889431442"/>
      </font>
    </dxf>
    <dxf>
      <font>
        <color theme="6" tint="0.79998168889431442"/>
      </font>
    </dxf>
    <dxf>
      <font>
        <color theme="0" tint="-4.9989318521683403E-2"/>
      </font>
    </dxf>
    <dxf>
      <font>
        <color theme="6" tint="0.79998168889431442"/>
      </font>
    </dxf>
    <dxf>
      <font>
        <color theme="6" tint="0.79998168889431442"/>
      </font>
    </dxf>
    <dxf>
      <font>
        <color theme="0" tint="-4.9989318521683403E-2"/>
      </font>
    </dxf>
    <dxf>
      <font>
        <color theme="6" tint="0.79998168889431442"/>
      </font>
    </dxf>
    <dxf>
      <font>
        <color theme="6" tint="0.79998168889431442"/>
      </font>
    </dxf>
    <dxf>
      <font>
        <color theme="0" tint="-4.9989318521683403E-2"/>
      </font>
    </dxf>
    <dxf>
      <font>
        <color theme="6" tint="0.79998168889431442"/>
      </font>
    </dxf>
    <dxf>
      <font>
        <color theme="6" tint="0.79998168889431442"/>
      </font>
    </dxf>
    <dxf>
      <font>
        <color theme="0"/>
      </font>
      <fill>
        <patternFill patternType="none">
          <bgColor auto="1"/>
        </patternFill>
      </fill>
      <border>
        <left/>
        <right/>
        <top/>
        <bottom/>
        <vertical/>
        <horizontal/>
      </border>
    </dxf>
    <dxf>
      <font>
        <color rgb="FFFFFF00"/>
      </font>
    </dxf>
    <dxf>
      <font>
        <color rgb="FFFFFF00"/>
      </font>
    </dxf>
    <dxf>
      <font>
        <color rgb="FFFFFF0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FFFF00"/>
      </font>
    </dxf>
    <dxf>
      <font>
        <color theme="0"/>
      </font>
    </dxf>
    <dxf>
      <font>
        <color theme="0"/>
      </font>
      <fill>
        <patternFill patternType="none">
          <bgColor auto="1"/>
        </patternFill>
      </fill>
      <border>
        <left/>
        <right/>
        <top/>
        <bottom/>
        <vertical/>
        <horizontal/>
      </border>
    </dxf>
    <dxf>
      <font>
        <color rgb="FFFFFF00"/>
      </font>
    </dxf>
    <dxf>
      <font>
        <color rgb="FFFFFF0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auto="1"/>
      </font>
      <fill>
        <patternFill>
          <bgColor rgb="FFFFFF99"/>
        </patternFill>
      </fill>
    </dxf>
    <dxf>
      <font>
        <color theme="0"/>
      </font>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tint="-4.9989318521683403E-2"/>
        </patternFill>
      </fill>
      <border>
        <left/>
        <right/>
      </border>
    </dxf>
    <dxf>
      <font>
        <color theme="0"/>
      </font>
      <fill>
        <patternFill patternType="none">
          <bgColor auto="1"/>
        </patternFill>
      </fill>
      <border>
        <left/>
        <right/>
        <top style="thin">
          <color theme="0" tint="-0.499984740745262"/>
        </top>
        <bottom/>
        <vertical/>
        <horizontal/>
      </border>
    </dxf>
    <dxf>
      <font>
        <color theme="0"/>
      </font>
      <fill>
        <patternFill patternType="none">
          <bgColor auto="1"/>
        </patternFill>
      </fill>
      <border>
        <left/>
        <right/>
        <top style="thin">
          <color theme="0" tint="-0.499984740745262"/>
        </top>
        <bottom/>
        <vertical/>
        <horizontal/>
      </border>
    </dxf>
    <dxf>
      <font>
        <color theme="0"/>
      </font>
      <fill>
        <patternFill patternType="none">
          <bgColor auto="1"/>
        </patternFill>
      </fill>
      <border>
        <left/>
        <top/>
        <bottom/>
        <vertical/>
        <horizontal/>
      </border>
    </dxf>
    <dxf>
      <font>
        <color theme="0"/>
      </font>
    </dxf>
    <dxf>
      <font>
        <color rgb="FFFFFF00"/>
      </font>
    </dxf>
    <dxf>
      <font>
        <color rgb="FFFFFF00"/>
      </font>
    </dxf>
    <dxf>
      <font>
        <color theme="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FF00"/>
      </font>
    </dxf>
    <dxf>
      <font>
        <color auto="1"/>
      </font>
      <fill>
        <patternFill>
          <bgColor rgb="FFFFFF99"/>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92D050"/>
      </font>
    </dxf>
    <dxf>
      <font>
        <color rgb="FF92D050"/>
      </font>
    </dxf>
    <dxf>
      <font>
        <color theme="0"/>
      </font>
      <fill>
        <patternFill patternType="none">
          <bgColor auto="1"/>
        </patternFill>
      </fill>
      <border>
        <left/>
        <right/>
        <top/>
        <bottom style="thin">
          <color theme="0" tint="-0.499984740745262"/>
        </bottom>
        <vertical/>
        <horizontal/>
      </border>
    </dxf>
    <dxf>
      <font>
        <color theme="0"/>
      </font>
      <fill>
        <patternFill patternType="none">
          <bgColor auto="1"/>
        </patternFill>
      </fill>
      <border>
        <left/>
        <right/>
        <top/>
        <bottom style="thin">
          <color theme="0" tint="-0.499984740745262"/>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dxf>
    <dxf>
      <font>
        <color rgb="FF92D050"/>
      </font>
    </dxf>
    <dxf>
      <font>
        <color rgb="FF92D050"/>
      </font>
    </dxf>
    <dxf>
      <font>
        <color rgb="FF92D050"/>
      </font>
    </dxf>
    <dxf>
      <font>
        <color rgb="FF92D050"/>
      </font>
    </dxf>
  </dxfs>
  <tableStyles count="0" defaultTableStyle="TableStyleMedium2" defaultPivotStyle="PivotStyleLight16"/>
  <colors>
    <mruColors>
      <color rgb="FFFFFF99"/>
      <color rgb="FFFF3300"/>
      <color rgb="FFC5F8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11</xdr:col>
      <xdr:colOff>237975</xdr:colOff>
      <xdr:row>2</xdr:row>
      <xdr:rowOff>41564</xdr:rowOff>
    </xdr:from>
    <xdr:to>
      <xdr:col>12</xdr:col>
      <xdr:colOff>727176</xdr:colOff>
      <xdr:row>2</xdr:row>
      <xdr:rowOff>424486</xdr:rowOff>
    </xdr:to>
    <xdr:sp macro="[0]!Borrar.Borrar" textlink="">
      <xdr:nvSpPr>
        <xdr:cNvPr id="8" name="Elipse 7">
          <a:extLst>
            <a:ext uri="{FF2B5EF4-FFF2-40B4-BE49-F238E27FC236}">
              <a16:creationId xmlns:a16="http://schemas.microsoft.com/office/drawing/2014/main" id="{00000000-0008-0000-0100-000008000000}"/>
            </a:ext>
          </a:extLst>
        </xdr:cNvPr>
        <xdr:cNvSpPr/>
      </xdr:nvSpPr>
      <xdr:spPr>
        <a:xfrm>
          <a:off x="4751997" y="2029390"/>
          <a:ext cx="841212" cy="382922"/>
        </a:xfrm>
        <a:prstGeom prst="ellipse">
          <a:avLst/>
        </a:prstGeom>
        <a:blipFill dpi="0"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twoCellAnchor editAs="oneCell">
    <xdr:from>
      <xdr:col>0</xdr:col>
      <xdr:colOff>0</xdr:colOff>
      <xdr:row>0</xdr:row>
      <xdr:rowOff>0</xdr:rowOff>
    </xdr:from>
    <xdr:to>
      <xdr:col>20</xdr:col>
      <xdr:colOff>299663</xdr:colOff>
      <xdr:row>0</xdr:row>
      <xdr:rowOff>1387337</xdr:rowOff>
    </xdr:to>
    <xdr:pic>
      <xdr:nvPicPr>
        <xdr:cNvPr id="9" name="Imagen 8">
          <a:extLst>
            <a:ext uri="{FF2B5EF4-FFF2-40B4-BE49-F238E27FC236}">
              <a16:creationId xmlns:a16="http://schemas.microsoft.com/office/drawing/2014/main" id="{D043D870-4245-4062-8A15-36C5447817FB}"/>
            </a:ext>
          </a:extLst>
        </xdr:cNvPr>
        <xdr:cNvPicPr>
          <a:picLocks noChangeAspect="1"/>
        </xdr:cNvPicPr>
      </xdr:nvPicPr>
      <xdr:blipFill>
        <a:blip xmlns:r="http://schemas.openxmlformats.org/officeDocument/2006/relationships" r:embed="rId2"/>
        <a:stretch>
          <a:fillRect/>
        </a:stretch>
      </xdr:blipFill>
      <xdr:spPr>
        <a:xfrm>
          <a:off x="0" y="0"/>
          <a:ext cx="9450084" cy="1387337"/>
        </a:xfrm>
        <a:prstGeom prst="rect">
          <a:avLst/>
        </a:prstGeom>
      </xdr:spPr>
    </xdr:pic>
    <xdr:clientData/>
  </xdr:twoCellAnchor>
  <xdr:twoCellAnchor>
    <xdr:from>
      <xdr:col>8</xdr:col>
      <xdr:colOff>24127</xdr:colOff>
      <xdr:row>0</xdr:row>
      <xdr:rowOff>513870</xdr:rowOff>
    </xdr:from>
    <xdr:to>
      <xdr:col>18</xdr:col>
      <xdr:colOff>51460</xdr:colOff>
      <xdr:row>0</xdr:row>
      <xdr:rowOff>971071</xdr:rowOff>
    </xdr:to>
    <xdr:sp macro="" textlink="">
      <xdr:nvSpPr>
        <xdr:cNvPr id="11" name="CuadroTexto 10">
          <a:extLst>
            <a:ext uri="{FF2B5EF4-FFF2-40B4-BE49-F238E27FC236}">
              <a16:creationId xmlns:a16="http://schemas.microsoft.com/office/drawing/2014/main" id="{7555D319-256A-41C5-8BB2-8D108CAD0275}"/>
            </a:ext>
          </a:extLst>
        </xdr:cNvPr>
        <xdr:cNvSpPr txBox="1"/>
      </xdr:nvSpPr>
      <xdr:spPr>
        <a:xfrm>
          <a:off x="2517751" y="513870"/>
          <a:ext cx="5967080"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BO" sz="1100" b="1">
              <a:solidFill>
                <a:schemeClr val="bg1"/>
              </a:solidFill>
              <a:latin typeface="Arial" panose="020B0604020202020204" pitchFamily="34" charset="0"/>
              <a:cs typeface="Arial" panose="020B0604020202020204" pitchFamily="34" charset="0"/>
            </a:rPr>
            <a:t>FORMULARIO DE SOLICITUD DE APERTURA DE CUENTA Y SERVICIOS ADICIONALES PARA PERSONAS NATURALES O EMPRESAS UNIPERSONALES </a:t>
          </a:r>
        </a:p>
      </xdr:txBody>
    </xdr:sp>
    <xdr:clientData/>
  </xdr:twoCellAnchor>
  <xdr:twoCellAnchor editAs="oneCell">
    <xdr:from>
      <xdr:col>15</xdr:col>
      <xdr:colOff>661148</xdr:colOff>
      <xdr:row>77</xdr:row>
      <xdr:rowOff>53512</xdr:rowOff>
    </xdr:from>
    <xdr:to>
      <xdr:col>16</xdr:col>
      <xdr:colOff>125998</xdr:colOff>
      <xdr:row>77</xdr:row>
      <xdr:rowOff>588624</xdr:rowOff>
    </xdr:to>
    <xdr:pic macro="[0]!Hoja1.Validador">
      <xdr:nvPicPr>
        <xdr:cNvPr id="6" name="Imagen 5" descr="Computación En La Nube, Salesforcecom, Extraer Transformar Carga imagen png  - imagen transparente descarga gratuita">
          <a:extLst>
            <a:ext uri="{FF2B5EF4-FFF2-40B4-BE49-F238E27FC236}">
              <a16:creationId xmlns:a16="http://schemas.microsoft.com/office/drawing/2014/main" id="{384E56D5-81EF-414D-9400-EB0297ADDEA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43367" y="25503456"/>
          <a:ext cx="717013" cy="535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1047682</xdr:colOff>
      <xdr:row>0</xdr:row>
      <xdr:rowOff>1145027</xdr:rowOff>
    </xdr:from>
    <xdr:to>
      <xdr:col>20</xdr:col>
      <xdr:colOff>163046</xdr:colOff>
      <xdr:row>1</xdr:row>
      <xdr:rowOff>41749</xdr:rowOff>
    </xdr:to>
    <xdr:sp macro="" textlink="">
      <xdr:nvSpPr>
        <xdr:cNvPr id="7" name="CuadroTexto 6">
          <a:extLst>
            <a:ext uri="{FF2B5EF4-FFF2-40B4-BE49-F238E27FC236}">
              <a16:creationId xmlns:a16="http://schemas.microsoft.com/office/drawing/2014/main" id="{F1FD1FEC-F7A5-4761-913C-E4673EFEB58C}"/>
            </a:ext>
          </a:extLst>
        </xdr:cNvPr>
        <xdr:cNvSpPr txBox="1"/>
      </xdr:nvSpPr>
      <xdr:spPr>
        <a:xfrm>
          <a:off x="7329901" y="1145027"/>
          <a:ext cx="1983566" cy="298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BO" sz="1100" b="1">
              <a:solidFill>
                <a:sysClr val="windowText" lastClr="000000"/>
              </a:solidFill>
              <a:latin typeface="Arial" panose="020B0604020202020204" pitchFamily="34" charset="0"/>
              <a:cs typeface="Arial" panose="020B0604020202020204" pitchFamily="34" charset="0"/>
            </a:rPr>
            <a:t>M-231-01-A18 (V33)</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19048</xdr:colOff>
      <xdr:row>0</xdr:row>
      <xdr:rowOff>1</xdr:rowOff>
    </xdr:from>
    <xdr:to>
      <xdr:col>20</xdr:col>
      <xdr:colOff>184355</xdr:colOff>
      <xdr:row>1</xdr:row>
      <xdr:rowOff>19404</xdr:rowOff>
    </xdr:to>
    <xdr:pic>
      <xdr:nvPicPr>
        <xdr:cNvPr id="11" name="Imagen 10">
          <a:extLst>
            <a:ext uri="{FF2B5EF4-FFF2-40B4-BE49-F238E27FC236}">
              <a16:creationId xmlns:a16="http://schemas.microsoft.com/office/drawing/2014/main" id="{C9C82D3C-2693-46F9-B701-60F542ED7514}"/>
            </a:ext>
          </a:extLst>
        </xdr:cNvPr>
        <xdr:cNvPicPr>
          <a:picLocks noChangeAspect="1"/>
        </xdr:cNvPicPr>
      </xdr:nvPicPr>
      <xdr:blipFill>
        <a:blip xmlns:r="http://schemas.openxmlformats.org/officeDocument/2006/relationships" r:embed="rId1"/>
        <a:stretch>
          <a:fillRect/>
        </a:stretch>
      </xdr:blipFill>
      <xdr:spPr>
        <a:xfrm>
          <a:off x="19048" y="1"/>
          <a:ext cx="9137242" cy="1340613"/>
        </a:xfrm>
        <a:prstGeom prst="rect">
          <a:avLst/>
        </a:prstGeom>
      </xdr:spPr>
    </xdr:pic>
    <xdr:clientData/>
  </xdr:twoCellAnchor>
  <xdr:twoCellAnchor>
    <xdr:from>
      <xdr:col>6</xdr:col>
      <xdr:colOff>224605</xdr:colOff>
      <xdr:row>0</xdr:row>
      <xdr:rowOff>505541</xdr:rowOff>
    </xdr:from>
    <xdr:to>
      <xdr:col>18</xdr:col>
      <xdr:colOff>179336</xdr:colOff>
      <xdr:row>0</xdr:row>
      <xdr:rowOff>962742</xdr:rowOff>
    </xdr:to>
    <xdr:sp macro="" textlink="">
      <xdr:nvSpPr>
        <xdr:cNvPr id="3" name="CuadroTexto 2">
          <a:extLst>
            <a:ext uri="{FF2B5EF4-FFF2-40B4-BE49-F238E27FC236}">
              <a16:creationId xmlns:a16="http://schemas.microsoft.com/office/drawing/2014/main" id="{BC941E8F-A4F9-4E56-881C-5E490C9DFEA2}"/>
            </a:ext>
          </a:extLst>
        </xdr:cNvPr>
        <xdr:cNvSpPr txBox="1"/>
      </xdr:nvSpPr>
      <xdr:spPr>
        <a:xfrm>
          <a:off x="2201299" y="505541"/>
          <a:ext cx="6355940"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BO" sz="1100" b="1">
              <a:solidFill>
                <a:schemeClr val="bg1"/>
              </a:solidFill>
              <a:latin typeface="Arial" panose="020B0604020202020204" pitchFamily="34" charset="0"/>
              <a:cs typeface="Arial" panose="020B0604020202020204" pitchFamily="34" charset="0"/>
            </a:rPr>
            <a:t>FORMULARIO DE SOLICITUD DE APERTURA DE CUENTA Y SERVICIOS ADICIONALES PARA PERSONAS NATURALES O EMPRESAS UNIPERSONALES</a:t>
          </a:r>
        </a:p>
      </xdr:txBody>
    </xdr:sp>
    <xdr:clientData/>
  </xdr:twoCellAnchor>
  <xdr:twoCellAnchor editAs="oneCell">
    <xdr:from>
      <xdr:col>0</xdr:col>
      <xdr:colOff>0</xdr:colOff>
      <xdr:row>133</xdr:row>
      <xdr:rowOff>51209</xdr:rowOff>
    </xdr:from>
    <xdr:to>
      <xdr:col>20</xdr:col>
      <xdr:colOff>184355</xdr:colOff>
      <xdr:row>136</xdr:row>
      <xdr:rowOff>152250</xdr:rowOff>
    </xdr:to>
    <xdr:pic>
      <xdr:nvPicPr>
        <xdr:cNvPr id="13" name="Imagen 12">
          <a:extLst>
            <a:ext uri="{FF2B5EF4-FFF2-40B4-BE49-F238E27FC236}">
              <a16:creationId xmlns:a16="http://schemas.microsoft.com/office/drawing/2014/main" id="{AD962836-3B55-460F-B5D0-894913BDBD7C}"/>
            </a:ext>
          </a:extLst>
        </xdr:cNvPr>
        <xdr:cNvPicPr>
          <a:picLocks noChangeAspect="1"/>
        </xdr:cNvPicPr>
      </xdr:nvPicPr>
      <xdr:blipFill>
        <a:blip xmlns:r="http://schemas.openxmlformats.org/officeDocument/2006/relationships" r:embed="rId2"/>
        <a:stretch>
          <a:fillRect/>
        </a:stretch>
      </xdr:blipFill>
      <xdr:spPr>
        <a:xfrm>
          <a:off x="0" y="43251693"/>
          <a:ext cx="9156290" cy="592654"/>
        </a:xfrm>
        <a:prstGeom prst="rect">
          <a:avLst/>
        </a:prstGeom>
      </xdr:spPr>
    </xdr:pic>
    <xdr:clientData/>
  </xdr:twoCellAnchor>
  <xdr:twoCellAnchor editAs="oneCell">
    <xdr:from>
      <xdr:col>18</xdr:col>
      <xdr:colOff>352425</xdr:colOff>
      <xdr:row>123</xdr:row>
      <xdr:rowOff>66675</xdr:rowOff>
    </xdr:from>
    <xdr:to>
      <xdr:col>20</xdr:col>
      <xdr:colOff>133350</xdr:colOff>
      <xdr:row>124</xdr:row>
      <xdr:rowOff>184075</xdr:rowOff>
    </xdr:to>
    <xdr:pic macro="[0]!abrir">
      <xdr:nvPicPr>
        <xdr:cNvPr id="5" name="Imagen 4">
          <a:extLst>
            <a:ext uri="{FF2B5EF4-FFF2-40B4-BE49-F238E27FC236}">
              <a16:creationId xmlns:a16="http://schemas.microsoft.com/office/drawing/2014/main" id="{C495DCAC-CAE9-41E0-9C42-20BC83AC4B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94" r="1176" b="1"/>
        <a:stretch/>
      </xdr:blipFill>
      <xdr:spPr>
        <a:xfrm>
          <a:off x="8686800" y="34318575"/>
          <a:ext cx="381000" cy="384100"/>
        </a:xfrm>
        <a:prstGeom prst="flowChartConnector">
          <a:avLst/>
        </a:prstGeom>
        <a:ln>
          <a:solidFill>
            <a:srgbClr val="0070C0"/>
          </a:solidFill>
        </a:ln>
      </xdr:spPr>
    </xdr:pic>
    <xdr:clientData/>
  </xdr:twoCellAnchor>
  <xdr:twoCellAnchor>
    <xdr:from>
      <xdr:col>15</xdr:col>
      <xdr:colOff>600073</xdr:colOff>
      <xdr:row>0</xdr:row>
      <xdr:rowOff>1085851</xdr:rowOff>
    </xdr:from>
    <xdr:to>
      <xdr:col>20</xdr:col>
      <xdr:colOff>19021</xdr:colOff>
      <xdr:row>1</xdr:row>
      <xdr:rowOff>56949</xdr:rowOff>
    </xdr:to>
    <xdr:sp macro="" textlink="">
      <xdr:nvSpPr>
        <xdr:cNvPr id="6" name="CuadroTexto 5">
          <a:extLst>
            <a:ext uri="{FF2B5EF4-FFF2-40B4-BE49-F238E27FC236}">
              <a16:creationId xmlns:a16="http://schemas.microsoft.com/office/drawing/2014/main" id="{FC7C55C1-A4C2-4B09-B5E7-9A8BA1CBADF6}"/>
            </a:ext>
          </a:extLst>
        </xdr:cNvPr>
        <xdr:cNvSpPr txBox="1"/>
      </xdr:nvSpPr>
      <xdr:spPr>
        <a:xfrm>
          <a:off x="7000873" y="1085851"/>
          <a:ext cx="1952598" cy="295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BO" sz="1100" b="1">
              <a:solidFill>
                <a:sysClr val="windowText" lastClr="000000"/>
              </a:solidFill>
              <a:latin typeface="Arial" panose="020B0604020202020204" pitchFamily="34" charset="0"/>
              <a:cs typeface="Arial" panose="020B0604020202020204" pitchFamily="34" charset="0"/>
            </a:rPr>
            <a:t>M-230-01-3.2.1-A01 (V33)</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20</xdr:col>
      <xdr:colOff>276225</xdr:colOff>
      <xdr:row>1</xdr:row>
      <xdr:rowOff>9525</xdr:rowOff>
    </xdr:to>
    <xdr:pic>
      <xdr:nvPicPr>
        <xdr:cNvPr id="3" name="Imagen 2">
          <a:extLst>
            <a:ext uri="{FF2B5EF4-FFF2-40B4-BE49-F238E27FC236}">
              <a16:creationId xmlns:a16="http://schemas.microsoft.com/office/drawing/2014/main" id="{7A8C25FC-CF9E-4D1C-9600-AA8DF4AE6D36}"/>
            </a:ext>
          </a:extLst>
        </xdr:cNvPr>
        <xdr:cNvPicPr>
          <a:picLocks noChangeAspect="1"/>
        </xdr:cNvPicPr>
      </xdr:nvPicPr>
      <xdr:blipFill>
        <a:blip xmlns:r="http://schemas.openxmlformats.org/officeDocument/2006/relationships" r:embed="rId1"/>
        <a:stretch>
          <a:fillRect/>
        </a:stretch>
      </xdr:blipFill>
      <xdr:spPr>
        <a:xfrm>
          <a:off x="0" y="0"/>
          <a:ext cx="8601075" cy="1114425"/>
        </a:xfrm>
        <a:prstGeom prst="rect">
          <a:avLst/>
        </a:prstGeom>
      </xdr:spPr>
    </xdr:pic>
    <xdr:clientData/>
  </xdr:twoCellAnchor>
  <xdr:twoCellAnchor editAs="oneCell">
    <xdr:from>
      <xdr:col>0</xdr:col>
      <xdr:colOff>19050</xdr:colOff>
      <xdr:row>46</xdr:row>
      <xdr:rowOff>285750</xdr:rowOff>
    </xdr:from>
    <xdr:to>
      <xdr:col>20</xdr:col>
      <xdr:colOff>276225</xdr:colOff>
      <xdr:row>47</xdr:row>
      <xdr:rowOff>333375</xdr:rowOff>
    </xdr:to>
    <xdr:pic>
      <xdr:nvPicPr>
        <xdr:cNvPr id="5" name="Imagen 4">
          <a:extLst>
            <a:ext uri="{FF2B5EF4-FFF2-40B4-BE49-F238E27FC236}">
              <a16:creationId xmlns:a16="http://schemas.microsoft.com/office/drawing/2014/main" id="{0631A99C-ACF9-440F-951E-088DAA77B1ED}"/>
            </a:ext>
          </a:extLst>
        </xdr:cNvPr>
        <xdr:cNvPicPr>
          <a:picLocks noChangeAspect="1"/>
        </xdr:cNvPicPr>
      </xdr:nvPicPr>
      <xdr:blipFill>
        <a:blip xmlns:r="http://schemas.openxmlformats.org/officeDocument/2006/relationships" r:embed="rId2"/>
        <a:stretch>
          <a:fillRect/>
        </a:stretch>
      </xdr:blipFill>
      <xdr:spPr>
        <a:xfrm>
          <a:off x="19050" y="8572500"/>
          <a:ext cx="8582025" cy="409575"/>
        </a:xfrm>
        <a:prstGeom prst="rect">
          <a:avLst/>
        </a:prstGeom>
      </xdr:spPr>
    </xdr:pic>
    <xdr:clientData/>
  </xdr:twoCellAnchor>
  <xdr:twoCellAnchor>
    <xdr:from>
      <xdr:col>8</xdr:col>
      <xdr:colOff>1028700</xdr:colOff>
      <xdr:row>0</xdr:row>
      <xdr:rowOff>457200</xdr:rowOff>
    </xdr:from>
    <xdr:to>
      <xdr:col>15</xdr:col>
      <xdr:colOff>914400</xdr:colOff>
      <xdr:row>0</xdr:row>
      <xdr:rowOff>723900</xdr:rowOff>
    </xdr:to>
    <xdr:sp macro="" textlink="">
      <xdr:nvSpPr>
        <xdr:cNvPr id="2" name="CuadroTexto 1">
          <a:extLst>
            <a:ext uri="{FF2B5EF4-FFF2-40B4-BE49-F238E27FC236}">
              <a16:creationId xmlns:a16="http://schemas.microsoft.com/office/drawing/2014/main" id="{72A127E9-B4A7-4DCC-9953-FFEE0BDF4C34}"/>
            </a:ext>
          </a:extLst>
        </xdr:cNvPr>
        <xdr:cNvSpPr txBox="1"/>
      </xdr:nvSpPr>
      <xdr:spPr>
        <a:xfrm>
          <a:off x="3181350" y="457200"/>
          <a:ext cx="34480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BO" sz="1200" b="1">
              <a:solidFill>
                <a:schemeClr val="bg1"/>
              </a:solidFill>
              <a:latin typeface="Arial" panose="020B0604020202020204" pitchFamily="34" charset="0"/>
              <a:cs typeface="Arial" panose="020B0604020202020204" pitchFamily="34" charset="0"/>
            </a:rPr>
            <a:t>DOCUMENTOS ENTREGADOS AL CLIENTE</a:t>
          </a:r>
        </a:p>
      </xdr:txBody>
    </xdr:sp>
    <xdr:clientData/>
  </xdr:twoCellAnchor>
  <xdr:twoCellAnchor>
    <xdr:from>
      <xdr:col>15</xdr:col>
      <xdr:colOff>866775</xdr:colOff>
      <xdr:row>0</xdr:row>
      <xdr:rowOff>876300</xdr:rowOff>
    </xdr:from>
    <xdr:to>
      <xdr:col>20</xdr:col>
      <xdr:colOff>209523</xdr:colOff>
      <xdr:row>1</xdr:row>
      <xdr:rowOff>66473</xdr:rowOff>
    </xdr:to>
    <xdr:sp macro="" textlink="">
      <xdr:nvSpPr>
        <xdr:cNvPr id="6" name="CuadroTexto 5">
          <a:extLst>
            <a:ext uri="{FF2B5EF4-FFF2-40B4-BE49-F238E27FC236}">
              <a16:creationId xmlns:a16="http://schemas.microsoft.com/office/drawing/2014/main" id="{71419EBD-29A0-4651-83A7-A75BFC5F5FF6}"/>
            </a:ext>
          </a:extLst>
        </xdr:cNvPr>
        <xdr:cNvSpPr txBox="1"/>
      </xdr:nvSpPr>
      <xdr:spPr>
        <a:xfrm>
          <a:off x="6581775" y="876300"/>
          <a:ext cx="1952598" cy="295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BO" sz="1100" b="1">
              <a:solidFill>
                <a:sysClr val="windowText" lastClr="000000"/>
              </a:solidFill>
              <a:latin typeface="Arial" panose="020B0604020202020204" pitchFamily="34" charset="0"/>
              <a:cs typeface="Arial" panose="020B0604020202020204" pitchFamily="34" charset="0"/>
            </a:rPr>
            <a:t>M-230-01-3.2.1-A01 (V29)</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20</xdr:col>
      <xdr:colOff>276225</xdr:colOff>
      <xdr:row>1</xdr:row>
      <xdr:rowOff>9525</xdr:rowOff>
    </xdr:to>
    <xdr:pic>
      <xdr:nvPicPr>
        <xdr:cNvPr id="2" name="Imagen 1">
          <a:extLst>
            <a:ext uri="{FF2B5EF4-FFF2-40B4-BE49-F238E27FC236}">
              <a16:creationId xmlns:a16="http://schemas.microsoft.com/office/drawing/2014/main" id="{A62D84DC-AB12-49DE-81B5-39BC87E8B28C}"/>
            </a:ext>
          </a:extLst>
        </xdr:cNvPr>
        <xdr:cNvPicPr>
          <a:picLocks noChangeAspect="1"/>
        </xdr:cNvPicPr>
      </xdr:nvPicPr>
      <xdr:blipFill>
        <a:blip xmlns:r="http://schemas.openxmlformats.org/officeDocument/2006/relationships" r:embed="rId1"/>
        <a:stretch>
          <a:fillRect/>
        </a:stretch>
      </xdr:blipFill>
      <xdr:spPr>
        <a:xfrm>
          <a:off x="0" y="0"/>
          <a:ext cx="8601075" cy="1114425"/>
        </a:xfrm>
        <a:prstGeom prst="rect">
          <a:avLst/>
        </a:prstGeom>
      </xdr:spPr>
    </xdr:pic>
    <xdr:clientData/>
  </xdr:twoCellAnchor>
  <xdr:twoCellAnchor editAs="oneCell">
    <xdr:from>
      <xdr:col>0</xdr:col>
      <xdr:colOff>0</xdr:colOff>
      <xdr:row>41</xdr:row>
      <xdr:rowOff>0</xdr:rowOff>
    </xdr:from>
    <xdr:to>
      <xdr:col>20</xdr:col>
      <xdr:colOff>276225</xdr:colOff>
      <xdr:row>41</xdr:row>
      <xdr:rowOff>409575</xdr:rowOff>
    </xdr:to>
    <xdr:pic>
      <xdr:nvPicPr>
        <xdr:cNvPr id="3" name="Imagen 2">
          <a:extLst>
            <a:ext uri="{FF2B5EF4-FFF2-40B4-BE49-F238E27FC236}">
              <a16:creationId xmlns:a16="http://schemas.microsoft.com/office/drawing/2014/main" id="{996A1CA0-FE98-4F9D-B13F-E6CF6ACA3848}"/>
            </a:ext>
          </a:extLst>
        </xdr:cNvPr>
        <xdr:cNvPicPr>
          <a:picLocks noChangeAspect="1"/>
        </xdr:cNvPicPr>
      </xdr:nvPicPr>
      <xdr:blipFill>
        <a:blip xmlns:r="http://schemas.openxmlformats.org/officeDocument/2006/relationships" r:embed="rId2"/>
        <a:stretch>
          <a:fillRect/>
        </a:stretch>
      </xdr:blipFill>
      <xdr:spPr>
        <a:xfrm>
          <a:off x="0" y="7067550"/>
          <a:ext cx="8601075" cy="409575"/>
        </a:xfrm>
        <a:prstGeom prst="rect">
          <a:avLst/>
        </a:prstGeom>
      </xdr:spPr>
    </xdr:pic>
    <xdr:clientData/>
  </xdr:twoCellAnchor>
  <xdr:twoCellAnchor>
    <xdr:from>
      <xdr:col>8</xdr:col>
      <xdr:colOff>1028700</xdr:colOff>
      <xdr:row>0</xdr:row>
      <xdr:rowOff>457200</xdr:rowOff>
    </xdr:from>
    <xdr:to>
      <xdr:col>15</xdr:col>
      <xdr:colOff>914400</xdr:colOff>
      <xdr:row>0</xdr:row>
      <xdr:rowOff>723900</xdr:rowOff>
    </xdr:to>
    <xdr:sp macro="" textlink="">
      <xdr:nvSpPr>
        <xdr:cNvPr id="4" name="CuadroTexto 3">
          <a:extLst>
            <a:ext uri="{FF2B5EF4-FFF2-40B4-BE49-F238E27FC236}">
              <a16:creationId xmlns:a16="http://schemas.microsoft.com/office/drawing/2014/main" id="{B81C12F1-6864-4F88-B8A5-991FFBF4E74E}"/>
            </a:ext>
          </a:extLst>
        </xdr:cNvPr>
        <xdr:cNvSpPr txBox="1"/>
      </xdr:nvSpPr>
      <xdr:spPr>
        <a:xfrm>
          <a:off x="3181350" y="457200"/>
          <a:ext cx="34480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BO" sz="1200" b="1">
              <a:solidFill>
                <a:schemeClr val="bg1"/>
              </a:solidFill>
              <a:latin typeface="Arial" panose="020B0604020202020204" pitchFamily="34" charset="0"/>
              <a:cs typeface="Arial" panose="020B0604020202020204" pitchFamily="34" charset="0"/>
            </a:rPr>
            <a:t>DOCUMENTOS ENTREGADOS AL CLIENTE</a:t>
          </a:r>
        </a:p>
      </xdr:txBody>
    </xdr:sp>
    <xdr:clientData/>
  </xdr:twoCellAnchor>
  <xdr:twoCellAnchor>
    <xdr:from>
      <xdr:col>15</xdr:col>
      <xdr:colOff>809625</xdr:colOff>
      <xdr:row>0</xdr:row>
      <xdr:rowOff>866775</xdr:rowOff>
    </xdr:from>
    <xdr:to>
      <xdr:col>20</xdr:col>
      <xdr:colOff>152373</xdr:colOff>
      <xdr:row>1</xdr:row>
      <xdr:rowOff>56948</xdr:rowOff>
    </xdr:to>
    <xdr:sp macro="" textlink="">
      <xdr:nvSpPr>
        <xdr:cNvPr id="5" name="CuadroTexto 4">
          <a:extLst>
            <a:ext uri="{FF2B5EF4-FFF2-40B4-BE49-F238E27FC236}">
              <a16:creationId xmlns:a16="http://schemas.microsoft.com/office/drawing/2014/main" id="{1575AD43-D99B-4C17-8D19-A8768F6641B7}"/>
            </a:ext>
          </a:extLst>
        </xdr:cNvPr>
        <xdr:cNvSpPr txBox="1"/>
      </xdr:nvSpPr>
      <xdr:spPr>
        <a:xfrm>
          <a:off x="6524625" y="866775"/>
          <a:ext cx="1952598" cy="295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BO" sz="1100" b="1">
              <a:solidFill>
                <a:sysClr val="windowText" lastClr="000000"/>
              </a:solidFill>
              <a:latin typeface="Arial" panose="020B0604020202020204" pitchFamily="34" charset="0"/>
              <a:cs typeface="Arial" panose="020B0604020202020204" pitchFamily="34" charset="0"/>
            </a:rPr>
            <a:t>M-230-01-3.2.1-A01 (V29)</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410884</xdr:colOff>
      <xdr:row>0</xdr:row>
      <xdr:rowOff>1257300</xdr:rowOff>
    </xdr:to>
    <xdr:pic>
      <xdr:nvPicPr>
        <xdr:cNvPr id="2" name="Imagen 1">
          <a:extLst>
            <a:ext uri="{FF2B5EF4-FFF2-40B4-BE49-F238E27FC236}">
              <a16:creationId xmlns:a16="http://schemas.microsoft.com/office/drawing/2014/main" id="{9E1B89A3-6620-4A90-BD6C-2C1FBB2F9F2F}"/>
            </a:ext>
          </a:extLst>
        </xdr:cNvPr>
        <xdr:cNvPicPr>
          <a:picLocks noChangeAspect="1"/>
        </xdr:cNvPicPr>
      </xdr:nvPicPr>
      <xdr:blipFill>
        <a:blip xmlns:r="http://schemas.openxmlformats.org/officeDocument/2006/relationships" r:embed="rId1"/>
        <a:stretch>
          <a:fillRect/>
        </a:stretch>
      </xdr:blipFill>
      <xdr:spPr>
        <a:xfrm>
          <a:off x="342900" y="0"/>
          <a:ext cx="10869333" cy="1257300"/>
        </a:xfrm>
        <a:prstGeom prst="rect">
          <a:avLst/>
        </a:prstGeom>
      </xdr:spPr>
    </xdr:pic>
    <xdr:clientData/>
  </xdr:twoCellAnchor>
  <xdr:oneCellAnchor>
    <xdr:from>
      <xdr:col>4</xdr:col>
      <xdr:colOff>851274</xdr:colOff>
      <xdr:row>0</xdr:row>
      <xdr:rowOff>522567</xdr:rowOff>
    </xdr:from>
    <xdr:ext cx="5762625" cy="269369"/>
    <xdr:sp macro="" textlink="">
      <xdr:nvSpPr>
        <xdr:cNvPr id="3" name="CuadroTexto 2">
          <a:extLst>
            <a:ext uri="{FF2B5EF4-FFF2-40B4-BE49-F238E27FC236}">
              <a16:creationId xmlns:a16="http://schemas.microsoft.com/office/drawing/2014/main" id="{F39CAD85-D2B5-4FBF-AACE-5B93D8E00D6B}"/>
            </a:ext>
          </a:extLst>
        </xdr:cNvPr>
        <xdr:cNvSpPr txBox="1"/>
      </xdr:nvSpPr>
      <xdr:spPr>
        <a:xfrm flipH="1">
          <a:off x="4661274" y="522567"/>
          <a:ext cx="5762625"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BO" sz="1200" b="1">
              <a:solidFill>
                <a:schemeClr val="bg1"/>
              </a:solidFill>
              <a:latin typeface="Arial" panose="020B0604020202020204" pitchFamily="34" charset="0"/>
              <a:cs typeface="Arial" panose="020B0604020202020204" pitchFamily="34" charset="0"/>
            </a:rPr>
            <a:t>INFORMACIÓN ADICIONAL DEL CLIENTE PEP </a:t>
          </a:r>
          <a:r>
            <a:rPr lang="es-BO" sz="1200" b="1" baseline="0">
              <a:solidFill>
                <a:schemeClr val="bg1"/>
              </a:solidFill>
              <a:latin typeface="Arial" panose="020B0604020202020204" pitchFamily="34" charset="0"/>
              <a:cs typeface="Arial" panose="020B0604020202020204" pitchFamily="34" charset="0"/>
            </a:rPr>
            <a:t> </a:t>
          </a:r>
          <a:endParaRPr lang="es-BO" sz="1200" b="1">
            <a:solidFill>
              <a:schemeClr val="bg1"/>
            </a:solidFill>
            <a:latin typeface="Arial" panose="020B0604020202020204" pitchFamily="34" charset="0"/>
            <a:cs typeface="Arial" panose="020B0604020202020204" pitchFamily="34" charset="0"/>
          </a:endParaRPr>
        </a:p>
      </xdr:txBody>
    </xdr:sp>
    <xdr:clientData/>
  </xdr:oneCellAnchor>
  <xdr:twoCellAnchor editAs="oneCell">
    <xdr:from>
      <xdr:col>1</xdr:col>
      <xdr:colOff>9524</xdr:colOff>
      <xdr:row>46</xdr:row>
      <xdr:rowOff>0</xdr:rowOff>
    </xdr:from>
    <xdr:to>
      <xdr:col>13</xdr:col>
      <xdr:colOff>1682</xdr:colOff>
      <xdr:row>48</xdr:row>
      <xdr:rowOff>141942</xdr:rowOff>
    </xdr:to>
    <xdr:pic>
      <xdr:nvPicPr>
        <xdr:cNvPr id="4" name="Imagen 3">
          <a:extLst>
            <a:ext uri="{FF2B5EF4-FFF2-40B4-BE49-F238E27FC236}">
              <a16:creationId xmlns:a16="http://schemas.microsoft.com/office/drawing/2014/main" id="{A82CDA8D-05BA-4D5A-B4A3-A80DD783AC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4" y="13220700"/>
          <a:ext cx="10865225" cy="465791"/>
        </a:xfrm>
        <a:prstGeom prst="rect">
          <a:avLst/>
        </a:prstGeom>
      </xdr:spPr>
    </xdr:pic>
    <xdr:clientData/>
  </xdr:twoCellAnchor>
  <xdr:twoCellAnchor>
    <xdr:from>
      <xdr:col>9</xdr:col>
      <xdr:colOff>604745</xdr:colOff>
      <xdr:row>0</xdr:row>
      <xdr:rowOff>1015626</xdr:rowOff>
    </xdr:from>
    <xdr:to>
      <xdr:col>12</xdr:col>
      <xdr:colOff>204107</xdr:colOff>
      <xdr:row>1</xdr:row>
      <xdr:rowOff>44434</xdr:rowOff>
    </xdr:to>
    <xdr:sp macro="" textlink="">
      <xdr:nvSpPr>
        <xdr:cNvPr id="6" name="CuadroTexto 5">
          <a:extLst>
            <a:ext uri="{FF2B5EF4-FFF2-40B4-BE49-F238E27FC236}">
              <a16:creationId xmlns:a16="http://schemas.microsoft.com/office/drawing/2014/main" id="{36D29CE7-74FB-431A-9089-332CE8F55533}"/>
            </a:ext>
          </a:extLst>
        </xdr:cNvPr>
        <xdr:cNvSpPr txBox="1"/>
      </xdr:nvSpPr>
      <xdr:spPr>
        <a:xfrm>
          <a:off x="9053980" y="1015626"/>
          <a:ext cx="1952598" cy="295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BO" sz="1100" b="1">
              <a:solidFill>
                <a:sysClr val="windowText" lastClr="000000"/>
              </a:solidFill>
              <a:latin typeface="Arial" panose="020B0604020202020204" pitchFamily="34" charset="0"/>
              <a:cs typeface="Arial" panose="020B0604020202020204" pitchFamily="34" charset="0"/>
            </a:rPr>
            <a:t>M-231-01-A19 (V06)</a:t>
          </a:r>
        </a:p>
      </xdr:txBody>
    </xdr:sp>
    <xdr:clientData/>
  </xdr:twoCellAnchor>
  <xdr:twoCellAnchor>
    <xdr:from>
      <xdr:col>11</xdr:col>
      <xdr:colOff>672353</xdr:colOff>
      <xdr:row>1</xdr:row>
      <xdr:rowOff>750794</xdr:rowOff>
    </xdr:from>
    <xdr:to>
      <xdr:col>12</xdr:col>
      <xdr:colOff>296046</xdr:colOff>
      <xdr:row>1</xdr:row>
      <xdr:rowOff>995846</xdr:rowOff>
    </xdr:to>
    <xdr:sp macro="[0]!Hoja17.BorrarPEP" textlink="">
      <xdr:nvSpPr>
        <xdr:cNvPr id="7" name="Elipse 6">
          <a:extLst>
            <a:ext uri="{FF2B5EF4-FFF2-40B4-BE49-F238E27FC236}">
              <a16:creationId xmlns:a16="http://schemas.microsoft.com/office/drawing/2014/main" id="{99C85F1D-CAEF-43BB-9D97-F2FE789742EB}"/>
            </a:ext>
          </a:extLst>
        </xdr:cNvPr>
        <xdr:cNvSpPr/>
      </xdr:nvSpPr>
      <xdr:spPr>
        <a:xfrm>
          <a:off x="10275794" y="2017059"/>
          <a:ext cx="564987" cy="245052"/>
        </a:xfrm>
        <a:prstGeom prst="ellipse">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0</xdr:colOff>
      <xdr:row>0</xdr:row>
      <xdr:rowOff>1114425</xdr:rowOff>
    </xdr:to>
    <xdr:pic>
      <xdr:nvPicPr>
        <xdr:cNvPr id="6" name="Imagen 5">
          <a:extLst>
            <a:ext uri="{FF2B5EF4-FFF2-40B4-BE49-F238E27FC236}">
              <a16:creationId xmlns:a16="http://schemas.microsoft.com/office/drawing/2014/main" id="{986364F7-CAC3-4A82-AC2E-625E7025F091}"/>
            </a:ext>
          </a:extLst>
        </xdr:cNvPr>
        <xdr:cNvPicPr>
          <a:picLocks noChangeAspect="1"/>
        </xdr:cNvPicPr>
      </xdr:nvPicPr>
      <xdr:blipFill>
        <a:blip xmlns:r="http://schemas.openxmlformats.org/officeDocument/2006/relationships" r:embed="rId1"/>
        <a:stretch>
          <a:fillRect/>
        </a:stretch>
      </xdr:blipFill>
      <xdr:spPr>
        <a:xfrm>
          <a:off x="0" y="0"/>
          <a:ext cx="8633113" cy="1114425"/>
        </a:xfrm>
        <a:prstGeom prst="rect">
          <a:avLst/>
        </a:prstGeom>
      </xdr:spPr>
    </xdr:pic>
    <xdr:clientData/>
  </xdr:twoCellAnchor>
  <xdr:twoCellAnchor>
    <xdr:from>
      <xdr:col>5</xdr:col>
      <xdr:colOff>36561</xdr:colOff>
      <xdr:row>0</xdr:row>
      <xdr:rowOff>354062</xdr:rowOff>
    </xdr:from>
    <xdr:to>
      <xdr:col>20</xdr:col>
      <xdr:colOff>244379</xdr:colOff>
      <xdr:row>0</xdr:row>
      <xdr:rowOff>899584</xdr:rowOff>
    </xdr:to>
    <xdr:sp macro="" textlink="">
      <xdr:nvSpPr>
        <xdr:cNvPr id="2" name="CuadroTexto 1">
          <a:extLst>
            <a:ext uri="{FF2B5EF4-FFF2-40B4-BE49-F238E27FC236}">
              <a16:creationId xmlns:a16="http://schemas.microsoft.com/office/drawing/2014/main" id="{A628D01B-BE49-4BC1-B6FC-F651BC127823}"/>
            </a:ext>
          </a:extLst>
        </xdr:cNvPr>
        <xdr:cNvSpPr txBox="1"/>
      </xdr:nvSpPr>
      <xdr:spPr>
        <a:xfrm>
          <a:off x="1778000" y="354062"/>
          <a:ext cx="6625167" cy="545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BO" sz="1100" b="1">
              <a:solidFill>
                <a:schemeClr val="bg1"/>
              </a:solidFill>
              <a:latin typeface="Arial" panose="020B0604020202020204" pitchFamily="34" charset="0"/>
              <a:cs typeface="Arial" panose="020B0604020202020204" pitchFamily="34" charset="0"/>
            </a:rPr>
            <a:t>FORMULARIO DE SOLICITUD DE APERTURA DE CUENTA Y SERVICIOS ADICIONALES PARA PERSONAS NATURALES O EMPRESAS UNIPERSONALES </a:t>
          </a:r>
        </a:p>
      </xdr:txBody>
    </xdr:sp>
    <xdr:clientData/>
  </xdr:twoCellAnchor>
  <xdr:twoCellAnchor editAs="oneCell">
    <xdr:from>
      <xdr:col>0</xdr:col>
      <xdr:colOff>0</xdr:colOff>
      <xdr:row>31</xdr:row>
      <xdr:rowOff>129886</xdr:rowOff>
    </xdr:from>
    <xdr:to>
      <xdr:col>21</xdr:col>
      <xdr:colOff>1</xdr:colOff>
      <xdr:row>32</xdr:row>
      <xdr:rowOff>373976</xdr:rowOff>
    </xdr:to>
    <xdr:pic>
      <xdr:nvPicPr>
        <xdr:cNvPr id="7" name="Imagen 6">
          <a:extLst>
            <a:ext uri="{FF2B5EF4-FFF2-40B4-BE49-F238E27FC236}">
              <a16:creationId xmlns:a16="http://schemas.microsoft.com/office/drawing/2014/main" id="{88054EA8-A230-4C2C-9CBA-795CD03D7279}"/>
            </a:ext>
          </a:extLst>
        </xdr:cNvPr>
        <xdr:cNvPicPr>
          <a:picLocks noChangeAspect="1"/>
        </xdr:cNvPicPr>
      </xdr:nvPicPr>
      <xdr:blipFill>
        <a:blip xmlns:r="http://schemas.openxmlformats.org/officeDocument/2006/relationships" r:embed="rId2"/>
        <a:stretch>
          <a:fillRect/>
        </a:stretch>
      </xdr:blipFill>
      <xdr:spPr>
        <a:xfrm>
          <a:off x="0" y="8104909"/>
          <a:ext cx="8633114" cy="409575"/>
        </a:xfrm>
        <a:prstGeom prst="rect">
          <a:avLst/>
        </a:prstGeom>
      </xdr:spPr>
    </xdr:pic>
    <xdr:clientData/>
  </xdr:twoCellAnchor>
  <xdr:twoCellAnchor>
    <xdr:from>
      <xdr:col>15</xdr:col>
      <xdr:colOff>509924</xdr:colOff>
      <xdr:row>0</xdr:row>
      <xdr:rowOff>885152</xdr:rowOff>
    </xdr:from>
    <xdr:to>
      <xdr:col>20</xdr:col>
      <xdr:colOff>403582</xdr:colOff>
      <xdr:row>1</xdr:row>
      <xdr:rowOff>64164</xdr:rowOff>
    </xdr:to>
    <xdr:sp macro="" textlink="">
      <xdr:nvSpPr>
        <xdr:cNvPr id="8" name="CuadroTexto 7">
          <a:extLst>
            <a:ext uri="{FF2B5EF4-FFF2-40B4-BE49-F238E27FC236}">
              <a16:creationId xmlns:a16="http://schemas.microsoft.com/office/drawing/2014/main" id="{6F09D3B0-7A48-47EA-B04D-100BAC90087D}"/>
            </a:ext>
          </a:extLst>
        </xdr:cNvPr>
        <xdr:cNvSpPr txBox="1"/>
      </xdr:nvSpPr>
      <xdr:spPr>
        <a:xfrm>
          <a:off x="6609772" y="885152"/>
          <a:ext cx="1952598" cy="295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BO" sz="1100" b="1">
              <a:solidFill>
                <a:sysClr val="windowText" lastClr="000000"/>
              </a:solidFill>
              <a:latin typeface="Arial" panose="020B0604020202020204" pitchFamily="34" charset="0"/>
              <a:cs typeface="Arial" panose="020B0604020202020204" pitchFamily="34" charset="0"/>
            </a:rPr>
            <a:t>M-230-01-3.2.1-A01 (V33)</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410884</xdr:colOff>
      <xdr:row>0</xdr:row>
      <xdr:rowOff>1257300</xdr:rowOff>
    </xdr:to>
    <xdr:pic>
      <xdr:nvPicPr>
        <xdr:cNvPr id="2" name="Imagen 1">
          <a:extLst>
            <a:ext uri="{FF2B5EF4-FFF2-40B4-BE49-F238E27FC236}">
              <a16:creationId xmlns:a16="http://schemas.microsoft.com/office/drawing/2014/main" id="{D6F2B0D7-8845-44D4-904A-E526CA022104}"/>
            </a:ext>
          </a:extLst>
        </xdr:cNvPr>
        <xdr:cNvPicPr>
          <a:picLocks noChangeAspect="1"/>
        </xdr:cNvPicPr>
      </xdr:nvPicPr>
      <xdr:blipFill>
        <a:blip xmlns:r="http://schemas.openxmlformats.org/officeDocument/2006/relationships" r:embed="rId1"/>
        <a:stretch>
          <a:fillRect/>
        </a:stretch>
      </xdr:blipFill>
      <xdr:spPr>
        <a:xfrm>
          <a:off x="85725" y="0"/>
          <a:ext cx="10869334" cy="1257300"/>
        </a:xfrm>
        <a:prstGeom prst="rect">
          <a:avLst/>
        </a:prstGeom>
      </xdr:spPr>
    </xdr:pic>
    <xdr:clientData/>
  </xdr:twoCellAnchor>
  <xdr:oneCellAnchor>
    <xdr:from>
      <xdr:col>4</xdr:col>
      <xdr:colOff>851274</xdr:colOff>
      <xdr:row>0</xdr:row>
      <xdr:rowOff>522567</xdr:rowOff>
    </xdr:from>
    <xdr:ext cx="5762625" cy="269369"/>
    <xdr:sp macro="" textlink="">
      <xdr:nvSpPr>
        <xdr:cNvPr id="3" name="CuadroTexto 2">
          <a:extLst>
            <a:ext uri="{FF2B5EF4-FFF2-40B4-BE49-F238E27FC236}">
              <a16:creationId xmlns:a16="http://schemas.microsoft.com/office/drawing/2014/main" id="{5B051915-3163-4088-B7A3-73AA1F9CD9B3}"/>
            </a:ext>
          </a:extLst>
        </xdr:cNvPr>
        <xdr:cNvSpPr txBox="1"/>
      </xdr:nvSpPr>
      <xdr:spPr>
        <a:xfrm flipH="1">
          <a:off x="4404099" y="522567"/>
          <a:ext cx="5762625"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BO" sz="1200" b="1">
              <a:solidFill>
                <a:schemeClr val="bg1"/>
              </a:solidFill>
              <a:latin typeface="Arial" panose="020B0604020202020204" pitchFamily="34" charset="0"/>
              <a:cs typeface="Arial" panose="020B0604020202020204" pitchFamily="34" charset="0"/>
            </a:rPr>
            <a:t>INFORMACIÓN ADICIONAL DEL CLIENTE PEP</a:t>
          </a:r>
        </a:p>
      </xdr:txBody>
    </xdr:sp>
    <xdr:clientData/>
  </xdr:oneCellAnchor>
  <xdr:twoCellAnchor editAs="oneCell">
    <xdr:from>
      <xdr:col>1</xdr:col>
      <xdr:colOff>9524</xdr:colOff>
      <xdr:row>46</xdr:row>
      <xdr:rowOff>0</xdr:rowOff>
    </xdr:from>
    <xdr:to>
      <xdr:col>12</xdr:col>
      <xdr:colOff>381000</xdr:colOff>
      <xdr:row>48</xdr:row>
      <xdr:rowOff>141941</xdr:rowOff>
    </xdr:to>
    <xdr:pic>
      <xdr:nvPicPr>
        <xdr:cNvPr id="4" name="Imagen 3">
          <a:extLst>
            <a:ext uri="{FF2B5EF4-FFF2-40B4-BE49-F238E27FC236}">
              <a16:creationId xmlns:a16="http://schemas.microsoft.com/office/drawing/2014/main" id="{47F307EE-E96E-4090-9C41-A87AF09156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171" y="13391029"/>
          <a:ext cx="10826564" cy="455706"/>
        </a:xfrm>
        <a:prstGeom prst="rect">
          <a:avLst/>
        </a:prstGeom>
      </xdr:spPr>
    </xdr:pic>
    <xdr:clientData/>
  </xdr:twoCellAnchor>
  <xdr:twoCellAnchor>
    <xdr:from>
      <xdr:col>9</xdr:col>
      <xdr:colOff>604745</xdr:colOff>
      <xdr:row>0</xdr:row>
      <xdr:rowOff>1015626</xdr:rowOff>
    </xdr:from>
    <xdr:to>
      <xdr:col>12</xdr:col>
      <xdr:colOff>204107</xdr:colOff>
      <xdr:row>1</xdr:row>
      <xdr:rowOff>44434</xdr:rowOff>
    </xdr:to>
    <xdr:sp macro="" textlink="">
      <xdr:nvSpPr>
        <xdr:cNvPr id="5" name="CuadroTexto 4">
          <a:extLst>
            <a:ext uri="{FF2B5EF4-FFF2-40B4-BE49-F238E27FC236}">
              <a16:creationId xmlns:a16="http://schemas.microsoft.com/office/drawing/2014/main" id="{6844B627-0C4B-4BB6-9012-2265076EEC11}"/>
            </a:ext>
          </a:extLst>
        </xdr:cNvPr>
        <xdr:cNvSpPr txBox="1"/>
      </xdr:nvSpPr>
      <xdr:spPr>
        <a:xfrm>
          <a:off x="8796245" y="1015626"/>
          <a:ext cx="1952037" cy="29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BO" sz="1100" b="1">
              <a:solidFill>
                <a:sysClr val="windowText" lastClr="000000"/>
              </a:solidFill>
              <a:latin typeface="Arial" panose="020B0604020202020204" pitchFamily="34" charset="0"/>
              <a:cs typeface="Arial" panose="020B0604020202020204" pitchFamily="34" charset="0"/>
            </a:rPr>
            <a:t>M-231-01-A19 (V06)</a:t>
          </a:r>
        </a:p>
      </xdr:txBody>
    </xdr:sp>
    <xdr:clientData/>
  </xdr:twoCellAnchor>
  <xdr:twoCellAnchor>
    <xdr:from>
      <xdr:col>11</xdr:col>
      <xdr:colOff>672353</xdr:colOff>
      <xdr:row>1</xdr:row>
      <xdr:rowOff>750794</xdr:rowOff>
    </xdr:from>
    <xdr:to>
      <xdr:col>12</xdr:col>
      <xdr:colOff>296046</xdr:colOff>
      <xdr:row>1</xdr:row>
      <xdr:rowOff>995846</xdr:rowOff>
    </xdr:to>
    <xdr:sp macro="[0]!Hoja19.BorrarPEP2" textlink="">
      <xdr:nvSpPr>
        <xdr:cNvPr id="6" name="Elipse 5">
          <a:extLst>
            <a:ext uri="{FF2B5EF4-FFF2-40B4-BE49-F238E27FC236}">
              <a16:creationId xmlns:a16="http://schemas.microsoft.com/office/drawing/2014/main" id="{399F5623-96E3-4CA3-A7E2-A5E3AF9D1388}"/>
            </a:ext>
          </a:extLst>
        </xdr:cNvPr>
        <xdr:cNvSpPr/>
      </xdr:nvSpPr>
      <xdr:spPr>
        <a:xfrm>
          <a:off x="10273553" y="2017619"/>
          <a:ext cx="566668" cy="245052"/>
        </a:xfrm>
        <a:prstGeom prst="ellipse">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21</xdr:col>
      <xdr:colOff>2597</xdr:colOff>
      <xdr:row>1</xdr:row>
      <xdr:rowOff>25978</xdr:rowOff>
    </xdr:to>
    <xdr:pic>
      <xdr:nvPicPr>
        <xdr:cNvPr id="7" name="Imagen 6">
          <a:extLst>
            <a:ext uri="{FF2B5EF4-FFF2-40B4-BE49-F238E27FC236}">
              <a16:creationId xmlns:a16="http://schemas.microsoft.com/office/drawing/2014/main" id="{EC60B404-67C5-4E3A-8BD0-CDCFFF8D9480}"/>
            </a:ext>
          </a:extLst>
        </xdr:cNvPr>
        <xdr:cNvPicPr>
          <a:picLocks noChangeAspect="1"/>
        </xdr:cNvPicPr>
      </xdr:nvPicPr>
      <xdr:blipFill>
        <a:blip xmlns:r="http://schemas.openxmlformats.org/officeDocument/2006/relationships" r:embed="rId1"/>
        <a:stretch>
          <a:fillRect/>
        </a:stretch>
      </xdr:blipFill>
      <xdr:spPr>
        <a:xfrm>
          <a:off x="0" y="1"/>
          <a:ext cx="8644370" cy="1143000"/>
        </a:xfrm>
        <a:prstGeom prst="rect">
          <a:avLst/>
        </a:prstGeom>
      </xdr:spPr>
    </xdr:pic>
    <xdr:clientData/>
  </xdr:twoCellAnchor>
  <xdr:twoCellAnchor>
    <xdr:from>
      <xdr:col>5</xdr:col>
      <xdr:colOff>190500</xdr:colOff>
      <xdr:row>0</xdr:row>
      <xdr:rowOff>363683</xdr:rowOff>
    </xdr:from>
    <xdr:to>
      <xdr:col>20</xdr:col>
      <xdr:colOff>398318</xdr:colOff>
      <xdr:row>0</xdr:row>
      <xdr:rowOff>909205</xdr:rowOff>
    </xdr:to>
    <xdr:sp macro="" textlink="">
      <xdr:nvSpPr>
        <xdr:cNvPr id="8" name="CuadroTexto 7">
          <a:extLst>
            <a:ext uri="{FF2B5EF4-FFF2-40B4-BE49-F238E27FC236}">
              <a16:creationId xmlns:a16="http://schemas.microsoft.com/office/drawing/2014/main" id="{9B6B4CE3-78B5-4B42-AAC4-7CEAE1713AFC}"/>
            </a:ext>
          </a:extLst>
        </xdr:cNvPr>
        <xdr:cNvSpPr txBox="1"/>
      </xdr:nvSpPr>
      <xdr:spPr>
        <a:xfrm>
          <a:off x="1924050" y="363683"/>
          <a:ext cx="6599093" cy="545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BO" sz="1100" b="1">
              <a:solidFill>
                <a:schemeClr val="bg1"/>
              </a:solidFill>
              <a:latin typeface="Arial" panose="020B0604020202020204" pitchFamily="34" charset="0"/>
              <a:cs typeface="Arial" panose="020B0604020202020204" pitchFamily="34" charset="0"/>
            </a:rPr>
            <a:t>FORMULARIO DE SOLICITUD DE APERTURA DE CUENTA Y SERVICIOS ADICIONALES PARA PERSONAS NATURALES O EMPRESAS UNIPERSONALES </a:t>
          </a:r>
        </a:p>
      </xdr:txBody>
    </xdr:sp>
    <xdr:clientData/>
  </xdr:twoCellAnchor>
  <xdr:twoCellAnchor editAs="oneCell">
    <xdr:from>
      <xdr:col>0</xdr:col>
      <xdr:colOff>0</xdr:colOff>
      <xdr:row>31</xdr:row>
      <xdr:rowOff>0</xdr:rowOff>
    </xdr:from>
    <xdr:to>
      <xdr:col>20</xdr:col>
      <xdr:colOff>519546</xdr:colOff>
      <xdr:row>31</xdr:row>
      <xdr:rowOff>409575</xdr:rowOff>
    </xdr:to>
    <xdr:pic>
      <xdr:nvPicPr>
        <xdr:cNvPr id="9" name="Imagen 8">
          <a:extLst>
            <a:ext uri="{FF2B5EF4-FFF2-40B4-BE49-F238E27FC236}">
              <a16:creationId xmlns:a16="http://schemas.microsoft.com/office/drawing/2014/main" id="{46B4EBF3-3885-4479-B73B-9FD1FCC1E387}"/>
            </a:ext>
          </a:extLst>
        </xdr:cNvPr>
        <xdr:cNvPicPr>
          <a:picLocks noChangeAspect="1"/>
        </xdr:cNvPicPr>
      </xdr:nvPicPr>
      <xdr:blipFill>
        <a:blip xmlns:r="http://schemas.openxmlformats.org/officeDocument/2006/relationships" r:embed="rId2"/>
        <a:stretch>
          <a:fillRect/>
        </a:stretch>
      </xdr:blipFill>
      <xdr:spPr>
        <a:xfrm>
          <a:off x="0" y="8130886"/>
          <a:ext cx="8633114" cy="409575"/>
        </a:xfrm>
        <a:prstGeom prst="rect">
          <a:avLst/>
        </a:prstGeom>
      </xdr:spPr>
    </xdr:pic>
    <xdr:clientData/>
  </xdr:twoCellAnchor>
  <xdr:twoCellAnchor>
    <xdr:from>
      <xdr:col>15</xdr:col>
      <xdr:colOff>631372</xdr:colOff>
      <xdr:row>0</xdr:row>
      <xdr:rowOff>907968</xdr:rowOff>
    </xdr:from>
    <xdr:to>
      <xdr:col>21</xdr:col>
      <xdr:colOff>8332</xdr:colOff>
      <xdr:row>1</xdr:row>
      <xdr:rowOff>85311</xdr:rowOff>
    </xdr:to>
    <xdr:sp macro="" textlink="">
      <xdr:nvSpPr>
        <xdr:cNvPr id="5" name="CuadroTexto 4">
          <a:extLst>
            <a:ext uri="{FF2B5EF4-FFF2-40B4-BE49-F238E27FC236}">
              <a16:creationId xmlns:a16="http://schemas.microsoft.com/office/drawing/2014/main" id="{4AD3DF74-77AE-480D-85A9-EABDD20E7F73}"/>
            </a:ext>
          </a:extLst>
        </xdr:cNvPr>
        <xdr:cNvSpPr txBox="1"/>
      </xdr:nvSpPr>
      <xdr:spPr>
        <a:xfrm>
          <a:off x="6744867" y="907968"/>
          <a:ext cx="1952598" cy="295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BO" sz="1100" b="1">
              <a:solidFill>
                <a:sysClr val="windowText" lastClr="000000"/>
              </a:solidFill>
              <a:latin typeface="Arial" panose="020B0604020202020204" pitchFamily="34" charset="0"/>
              <a:cs typeface="Arial" panose="020B0604020202020204" pitchFamily="34" charset="0"/>
            </a:rPr>
            <a:t>M-230-01-3.2.1-A01 (V33)</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410884</xdr:colOff>
      <xdr:row>0</xdr:row>
      <xdr:rowOff>1257300</xdr:rowOff>
    </xdr:to>
    <xdr:pic>
      <xdr:nvPicPr>
        <xdr:cNvPr id="2" name="Imagen 1">
          <a:extLst>
            <a:ext uri="{FF2B5EF4-FFF2-40B4-BE49-F238E27FC236}">
              <a16:creationId xmlns:a16="http://schemas.microsoft.com/office/drawing/2014/main" id="{BE9FA3CE-6ECC-4A7A-85D9-64FD1F2B61AE}"/>
            </a:ext>
          </a:extLst>
        </xdr:cNvPr>
        <xdr:cNvPicPr>
          <a:picLocks noChangeAspect="1"/>
        </xdr:cNvPicPr>
      </xdr:nvPicPr>
      <xdr:blipFill>
        <a:blip xmlns:r="http://schemas.openxmlformats.org/officeDocument/2006/relationships" r:embed="rId1"/>
        <a:stretch>
          <a:fillRect/>
        </a:stretch>
      </xdr:blipFill>
      <xdr:spPr>
        <a:xfrm>
          <a:off x="85725" y="0"/>
          <a:ext cx="10869334" cy="1257300"/>
        </a:xfrm>
        <a:prstGeom prst="rect">
          <a:avLst/>
        </a:prstGeom>
      </xdr:spPr>
    </xdr:pic>
    <xdr:clientData/>
  </xdr:twoCellAnchor>
  <xdr:oneCellAnchor>
    <xdr:from>
      <xdr:col>4</xdr:col>
      <xdr:colOff>851274</xdr:colOff>
      <xdr:row>0</xdr:row>
      <xdr:rowOff>522567</xdr:rowOff>
    </xdr:from>
    <xdr:ext cx="5762625" cy="269369"/>
    <xdr:sp macro="" textlink="">
      <xdr:nvSpPr>
        <xdr:cNvPr id="3" name="CuadroTexto 2">
          <a:extLst>
            <a:ext uri="{FF2B5EF4-FFF2-40B4-BE49-F238E27FC236}">
              <a16:creationId xmlns:a16="http://schemas.microsoft.com/office/drawing/2014/main" id="{7DB2E4F1-C907-43DA-8EBB-50D3F1740A52}"/>
            </a:ext>
          </a:extLst>
        </xdr:cNvPr>
        <xdr:cNvSpPr txBox="1"/>
      </xdr:nvSpPr>
      <xdr:spPr>
        <a:xfrm flipH="1">
          <a:off x="4404099" y="522567"/>
          <a:ext cx="5762625"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BO" sz="1200" b="1">
              <a:solidFill>
                <a:schemeClr val="bg1"/>
              </a:solidFill>
              <a:latin typeface="Arial" panose="020B0604020202020204" pitchFamily="34" charset="0"/>
              <a:cs typeface="Arial" panose="020B0604020202020204" pitchFamily="34" charset="0"/>
            </a:rPr>
            <a:t>INFORMACIÓN ADICIONAL DEL CLIENTE PEP</a:t>
          </a:r>
          <a:r>
            <a:rPr lang="es-BO" sz="1200" b="1" baseline="0">
              <a:solidFill>
                <a:schemeClr val="bg1"/>
              </a:solidFill>
              <a:latin typeface="Arial" panose="020B0604020202020204" pitchFamily="34" charset="0"/>
              <a:cs typeface="Arial" panose="020B0604020202020204" pitchFamily="34" charset="0"/>
            </a:rPr>
            <a:t> </a:t>
          </a:r>
          <a:endParaRPr lang="es-BO" sz="1200" b="1">
            <a:solidFill>
              <a:schemeClr val="bg1"/>
            </a:solidFill>
            <a:latin typeface="Arial" panose="020B0604020202020204" pitchFamily="34" charset="0"/>
            <a:cs typeface="Arial" panose="020B0604020202020204" pitchFamily="34" charset="0"/>
          </a:endParaRPr>
        </a:p>
      </xdr:txBody>
    </xdr:sp>
    <xdr:clientData/>
  </xdr:oneCellAnchor>
  <xdr:twoCellAnchor editAs="oneCell">
    <xdr:from>
      <xdr:col>1</xdr:col>
      <xdr:colOff>9524</xdr:colOff>
      <xdr:row>46</xdr:row>
      <xdr:rowOff>0</xdr:rowOff>
    </xdr:from>
    <xdr:to>
      <xdr:col>13</xdr:col>
      <xdr:colOff>1682</xdr:colOff>
      <xdr:row>48</xdr:row>
      <xdr:rowOff>141941</xdr:rowOff>
    </xdr:to>
    <xdr:pic>
      <xdr:nvPicPr>
        <xdr:cNvPr id="4" name="Imagen 3">
          <a:extLst>
            <a:ext uri="{FF2B5EF4-FFF2-40B4-BE49-F238E27FC236}">
              <a16:creationId xmlns:a16="http://schemas.microsoft.com/office/drawing/2014/main" id="{55FB7440-0236-4B3F-A4DA-9FB1BC06C9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49" y="13220700"/>
          <a:ext cx="10869708" cy="465791"/>
        </a:xfrm>
        <a:prstGeom prst="rect">
          <a:avLst/>
        </a:prstGeom>
      </xdr:spPr>
    </xdr:pic>
    <xdr:clientData/>
  </xdr:twoCellAnchor>
  <xdr:twoCellAnchor>
    <xdr:from>
      <xdr:col>9</xdr:col>
      <xdr:colOff>604745</xdr:colOff>
      <xdr:row>0</xdr:row>
      <xdr:rowOff>1015626</xdr:rowOff>
    </xdr:from>
    <xdr:to>
      <xdr:col>12</xdr:col>
      <xdr:colOff>204107</xdr:colOff>
      <xdr:row>1</xdr:row>
      <xdr:rowOff>44434</xdr:rowOff>
    </xdr:to>
    <xdr:sp macro="" textlink="">
      <xdr:nvSpPr>
        <xdr:cNvPr id="5" name="CuadroTexto 4">
          <a:extLst>
            <a:ext uri="{FF2B5EF4-FFF2-40B4-BE49-F238E27FC236}">
              <a16:creationId xmlns:a16="http://schemas.microsoft.com/office/drawing/2014/main" id="{46BC3C1D-61B7-4CBB-92E0-555267FEA904}"/>
            </a:ext>
          </a:extLst>
        </xdr:cNvPr>
        <xdr:cNvSpPr txBox="1"/>
      </xdr:nvSpPr>
      <xdr:spPr>
        <a:xfrm>
          <a:off x="8796245" y="1015626"/>
          <a:ext cx="1952037" cy="29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BO" sz="1100" b="1">
              <a:solidFill>
                <a:sysClr val="windowText" lastClr="000000"/>
              </a:solidFill>
              <a:latin typeface="Arial" panose="020B0604020202020204" pitchFamily="34" charset="0"/>
              <a:cs typeface="Arial" panose="020B0604020202020204" pitchFamily="34" charset="0"/>
            </a:rPr>
            <a:t>M-231-01-A19 (V06)</a:t>
          </a:r>
        </a:p>
      </xdr:txBody>
    </xdr:sp>
    <xdr:clientData/>
  </xdr:twoCellAnchor>
  <xdr:twoCellAnchor>
    <xdr:from>
      <xdr:col>11</xdr:col>
      <xdr:colOff>672353</xdr:colOff>
      <xdr:row>1</xdr:row>
      <xdr:rowOff>750794</xdr:rowOff>
    </xdr:from>
    <xdr:to>
      <xdr:col>12</xdr:col>
      <xdr:colOff>296046</xdr:colOff>
      <xdr:row>1</xdr:row>
      <xdr:rowOff>995846</xdr:rowOff>
    </xdr:to>
    <xdr:sp macro="[0]!Hoja21.BorrarPEP3" textlink="">
      <xdr:nvSpPr>
        <xdr:cNvPr id="6" name="Elipse 5">
          <a:extLst>
            <a:ext uri="{FF2B5EF4-FFF2-40B4-BE49-F238E27FC236}">
              <a16:creationId xmlns:a16="http://schemas.microsoft.com/office/drawing/2014/main" id="{9AEF138B-DA41-4C9C-A6A9-1FFAF88CFD8E}"/>
            </a:ext>
          </a:extLst>
        </xdr:cNvPr>
        <xdr:cNvSpPr/>
      </xdr:nvSpPr>
      <xdr:spPr>
        <a:xfrm>
          <a:off x="10273553" y="2017619"/>
          <a:ext cx="566668" cy="245052"/>
        </a:xfrm>
        <a:prstGeom prst="ellipse">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21</xdr:col>
      <xdr:colOff>9524</xdr:colOff>
      <xdr:row>0</xdr:row>
      <xdr:rowOff>1108364</xdr:rowOff>
    </xdr:to>
    <xdr:pic>
      <xdr:nvPicPr>
        <xdr:cNvPr id="8" name="Imagen 7">
          <a:extLst>
            <a:ext uri="{FF2B5EF4-FFF2-40B4-BE49-F238E27FC236}">
              <a16:creationId xmlns:a16="http://schemas.microsoft.com/office/drawing/2014/main" id="{2D1831BA-F622-4032-B9AD-AC1DA70D762E}"/>
            </a:ext>
          </a:extLst>
        </xdr:cNvPr>
        <xdr:cNvPicPr>
          <a:picLocks noChangeAspect="1"/>
        </xdr:cNvPicPr>
      </xdr:nvPicPr>
      <xdr:blipFill>
        <a:blip xmlns:r="http://schemas.openxmlformats.org/officeDocument/2006/relationships" r:embed="rId1"/>
        <a:stretch>
          <a:fillRect/>
        </a:stretch>
      </xdr:blipFill>
      <xdr:spPr>
        <a:xfrm>
          <a:off x="0" y="1"/>
          <a:ext cx="8651297" cy="1108363"/>
        </a:xfrm>
        <a:prstGeom prst="rect">
          <a:avLst/>
        </a:prstGeom>
      </xdr:spPr>
    </xdr:pic>
    <xdr:clientData/>
  </xdr:twoCellAnchor>
  <xdr:twoCellAnchor>
    <xdr:from>
      <xdr:col>5</xdr:col>
      <xdr:colOff>190500</xdr:colOff>
      <xdr:row>0</xdr:row>
      <xdr:rowOff>363683</xdr:rowOff>
    </xdr:from>
    <xdr:to>
      <xdr:col>20</xdr:col>
      <xdr:colOff>398318</xdr:colOff>
      <xdr:row>0</xdr:row>
      <xdr:rowOff>909205</xdr:rowOff>
    </xdr:to>
    <xdr:sp macro="" textlink="">
      <xdr:nvSpPr>
        <xdr:cNvPr id="9" name="CuadroTexto 8">
          <a:extLst>
            <a:ext uri="{FF2B5EF4-FFF2-40B4-BE49-F238E27FC236}">
              <a16:creationId xmlns:a16="http://schemas.microsoft.com/office/drawing/2014/main" id="{FFFFE98F-A554-4283-B9AD-B2960F13FBAC}"/>
            </a:ext>
          </a:extLst>
        </xdr:cNvPr>
        <xdr:cNvSpPr txBox="1"/>
      </xdr:nvSpPr>
      <xdr:spPr>
        <a:xfrm>
          <a:off x="1924050" y="363683"/>
          <a:ext cx="6599093" cy="545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BO" sz="1100" b="1">
              <a:solidFill>
                <a:schemeClr val="bg1"/>
              </a:solidFill>
              <a:latin typeface="Arial" panose="020B0604020202020204" pitchFamily="34" charset="0"/>
              <a:cs typeface="Arial" panose="020B0604020202020204" pitchFamily="34" charset="0"/>
            </a:rPr>
            <a:t>FORMULARIO DE SOLICITUD DE APERTURA DE CUENTA Y SERVICIOS ADICIONALES PARA PERSONAS NATURALES O EMPRESAS UNIPERSONALES </a:t>
          </a:r>
        </a:p>
      </xdr:txBody>
    </xdr:sp>
    <xdr:clientData/>
  </xdr:twoCellAnchor>
  <xdr:twoCellAnchor editAs="oneCell">
    <xdr:from>
      <xdr:col>0</xdr:col>
      <xdr:colOff>0</xdr:colOff>
      <xdr:row>30</xdr:row>
      <xdr:rowOff>138546</xdr:rowOff>
    </xdr:from>
    <xdr:to>
      <xdr:col>20</xdr:col>
      <xdr:colOff>519546</xdr:colOff>
      <xdr:row>31</xdr:row>
      <xdr:rowOff>382537</xdr:rowOff>
    </xdr:to>
    <xdr:pic>
      <xdr:nvPicPr>
        <xdr:cNvPr id="10" name="Imagen 9">
          <a:extLst>
            <a:ext uri="{FF2B5EF4-FFF2-40B4-BE49-F238E27FC236}">
              <a16:creationId xmlns:a16="http://schemas.microsoft.com/office/drawing/2014/main" id="{47A15CB0-A48E-498C-9C0D-F812D98FDE26}"/>
            </a:ext>
          </a:extLst>
        </xdr:cNvPr>
        <xdr:cNvPicPr>
          <a:picLocks noChangeAspect="1"/>
        </xdr:cNvPicPr>
      </xdr:nvPicPr>
      <xdr:blipFill>
        <a:blip xmlns:r="http://schemas.openxmlformats.org/officeDocument/2006/relationships" r:embed="rId2"/>
        <a:stretch>
          <a:fillRect/>
        </a:stretch>
      </xdr:blipFill>
      <xdr:spPr>
        <a:xfrm>
          <a:off x="0" y="8269432"/>
          <a:ext cx="8633114" cy="409575"/>
        </a:xfrm>
        <a:prstGeom prst="rect">
          <a:avLst/>
        </a:prstGeom>
      </xdr:spPr>
    </xdr:pic>
    <xdr:clientData/>
  </xdr:twoCellAnchor>
  <xdr:twoCellAnchor>
    <xdr:from>
      <xdr:col>15</xdr:col>
      <xdr:colOff>592494</xdr:colOff>
      <xdr:row>0</xdr:row>
      <xdr:rowOff>878811</xdr:rowOff>
    </xdr:from>
    <xdr:to>
      <xdr:col>20</xdr:col>
      <xdr:colOff>494301</xdr:colOff>
      <xdr:row>1</xdr:row>
      <xdr:rowOff>56154</xdr:rowOff>
    </xdr:to>
    <xdr:sp macro="" textlink="">
      <xdr:nvSpPr>
        <xdr:cNvPr id="5" name="CuadroTexto 4">
          <a:extLst>
            <a:ext uri="{FF2B5EF4-FFF2-40B4-BE49-F238E27FC236}">
              <a16:creationId xmlns:a16="http://schemas.microsoft.com/office/drawing/2014/main" id="{4C977D65-0690-44E7-BA2D-E1F0DFC9E011}"/>
            </a:ext>
          </a:extLst>
        </xdr:cNvPr>
        <xdr:cNvSpPr txBox="1"/>
      </xdr:nvSpPr>
      <xdr:spPr>
        <a:xfrm>
          <a:off x="6705989" y="878811"/>
          <a:ext cx="1952598" cy="295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BO" sz="1100" b="1">
              <a:solidFill>
                <a:sysClr val="windowText" lastClr="000000"/>
              </a:solidFill>
              <a:latin typeface="Arial" panose="020B0604020202020204" pitchFamily="34" charset="0"/>
              <a:cs typeface="Arial" panose="020B0604020202020204" pitchFamily="34" charset="0"/>
            </a:rPr>
            <a:t>M-230-01-3.2.1-A01 (V33)</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410884</xdr:colOff>
      <xdr:row>0</xdr:row>
      <xdr:rowOff>1257300</xdr:rowOff>
    </xdr:to>
    <xdr:pic>
      <xdr:nvPicPr>
        <xdr:cNvPr id="2" name="Imagen 1">
          <a:extLst>
            <a:ext uri="{FF2B5EF4-FFF2-40B4-BE49-F238E27FC236}">
              <a16:creationId xmlns:a16="http://schemas.microsoft.com/office/drawing/2014/main" id="{4D87DA58-D35B-459C-8373-6E17CD078E50}"/>
            </a:ext>
          </a:extLst>
        </xdr:cNvPr>
        <xdr:cNvPicPr>
          <a:picLocks noChangeAspect="1"/>
        </xdr:cNvPicPr>
      </xdr:nvPicPr>
      <xdr:blipFill>
        <a:blip xmlns:r="http://schemas.openxmlformats.org/officeDocument/2006/relationships" r:embed="rId1"/>
        <a:stretch>
          <a:fillRect/>
        </a:stretch>
      </xdr:blipFill>
      <xdr:spPr>
        <a:xfrm>
          <a:off x="85725" y="0"/>
          <a:ext cx="10869334" cy="1257300"/>
        </a:xfrm>
        <a:prstGeom prst="rect">
          <a:avLst/>
        </a:prstGeom>
      </xdr:spPr>
    </xdr:pic>
    <xdr:clientData/>
  </xdr:twoCellAnchor>
  <xdr:oneCellAnchor>
    <xdr:from>
      <xdr:col>4</xdr:col>
      <xdr:colOff>851274</xdr:colOff>
      <xdr:row>0</xdr:row>
      <xdr:rowOff>522567</xdr:rowOff>
    </xdr:from>
    <xdr:ext cx="5762625" cy="269369"/>
    <xdr:sp macro="" textlink="">
      <xdr:nvSpPr>
        <xdr:cNvPr id="3" name="CuadroTexto 2">
          <a:extLst>
            <a:ext uri="{FF2B5EF4-FFF2-40B4-BE49-F238E27FC236}">
              <a16:creationId xmlns:a16="http://schemas.microsoft.com/office/drawing/2014/main" id="{25E37015-AFD8-4E6F-A2F7-EA2680D81055}"/>
            </a:ext>
          </a:extLst>
        </xdr:cNvPr>
        <xdr:cNvSpPr txBox="1"/>
      </xdr:nvSpPr>
      <xdr:spPr>
        <a:xfrm flipH="1">
          <a:off x="4404099" y="522567"/>
          <a:ext cx="5762625"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BO" sz="1200" b="1">
              <a:solidFill>
                <a:schemeClr val="bg1"/>
              </a:solidFill>
              <a:latin typeface="Arial" panose="020B0604020202020204" pitchFamily="34" charset="0"/>
              <a:cs typeface="Arial" panose="020B0604020202020204" pitchFamily="34" charset="0"/>
            </a:rPr>
            <a:t>INFORMACIÓN ADICIONAL DEL CLIENTE PEP</a:t>
          </a:r>
        </a:p>
      </xdr:txBody>
    </xdr:sp>
    <xdr:clientData/>
  </xdr:oneCellAnchor>
  <xdr:twoCellAnchor editAs="oneCell">
    <xdr:from>
      <xdr:col>1</xdr:col>
      <xdr:colOff>9524</xdr:colOff>
      <xdr:row>46</xdr:row>
      <xdr:rowOff>0</xdr:rowOff>
    </xdr:from>
    <xdr:to>
      <xdr:col>13</xdr:col>
      <xdr:colOff>1682</xdr:colOff>
      <xdr:row>48</xdr:row>
      <xdr:rowOff>141941</xdr:rowOff>
    </xdr:to>
    <xdr:pic>
      <xdr:nvPicPr>
        <xdr:cNvPr id="4" name="Imagen 3">
          <a:extLst>
            <a:ext uri="{FF2B5EF4-FFF2-40B4-BE49-F238E27FC236}">
              <a16:creationId xmlns:a16="http://schemas.microsoft.com/office/drawing/2014/main" id="{9B5CD2F1-C163-4BA7-BBDE-5B38FC8CAB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49" y="13220700"/>
          <a:ext cx="10869708" cy="465791"/>
        </a:xfrm>
        <a:prstGeom prst="rect">
          <a:avLst/>
        </a:prstGeom>
      </xdr:spPr>
    </xdr:pic>
    <xdr:clientData/>
  </xdr:twoCellAnchor>
  <xdr:twoCellAnchor>
    <xdr:from>
      <xdr:col>9</xdr:col>
      <xdr:colOff>604745</xdr:colOff>
      <xdr:row>0</xdr:row>
      <xdr:rowOff>1015626</xdr:rowOff>
    </xdr:from>
    <xdr:to>
      <xdr:col>12</xdr:col>
      <xdr:colOff>204107</xdr:colOff>
      <xdr:row>1</xdr:row>
      <xdr:rowOff>44434</xdr:rowOff>
    </xdr:to>
    <xdr:sp macro="" textlink="">
      <xdr:nvSpPr>
        <xdr:cNvPr id="5" name="CuadroTexto 4">
          <a:extLst>
            <a:ext uri="{FF2B5EF4-FFF2-40B4-BE49-F238E27FC236}">
              <a16:creationId xmlns:a16="http://schemas.microsoft.com/office/drawing/2014/main" id="{E1F72725-379E-4557-87D1-00BC5B7BA7C3}"/>
            </a:ext>
          </a:extLst>
        </xdr:cNvPr>
        <xdr:cNvSpPr txBox="1"/>
      </xdr:nvSpPr>
      <xdr:spPr>
        <a:xfrm>
          <a:off x="8796245" y="1015626"/>
          <a:ext cx="1952037" cy="29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BO" sz="1100" b="1">
              <a:solidFill>
                <a:sysClr val="windowText" lastClr="000000"/>
              </a:solidFill>
              <a:latin typeface="Arial" panose="020B0604020202020204" pitchFamily="34" charset="0"/>
              <a:cs typeface="Arial" panose="020B0604020202020204" pitchFamily="34" charset="0"/>
            </a:rPr>
            <a:t>M-231-01-A19 (V06)</a:t>
          </a:r>
        </a:p>
      </xdr:txBody>
    </xdr:sp>
    <xdr:clientData/>
  </xdr:twoCellAnchor>
  <xdr:twoCellAnchor>
    <xdr:from>
      <xdr:col>11</xdr:col>
      <xdr:colOff>672353</xdr:colOff>
      <xdr:row>1</xdr:row>
      <xdr:rowOff>750794</xdr:rowOff>
    </xdr:from>
    <xdr:to>
      <xdr:col>12</xdr:col>
      <xdr:colOff>296046</xdr:colOff>
      <xdr:row>1</xdr:row>
      <xdr:rowOff>995846</xdr:rowOff>
    </xdr:to>
    <xdr:sp macro="[0]!Hoja23.BorrarPEP4" textlink="">
      <xdr:nvSpPr>
        <xdr:cNvPr id="6" name="Elipse 5">
          <a:extLst>
            <a:ext uri="{FF2B5EF4-FFF2-40B4-BE49-F238E27FC236}">
              <a16:creationId xmlns:a16="http://schemas.microsoft.com/office/drawing/2014/main" id="{36954CA2-B134-4D63-8554-D64D37DC77C5}"/>
            </a:ext>
          </a:extLst>
        </xdr:cNvPr>
        <xdr:cNvSpPr/>
      </xdr:nvSpPr>
      <xdr:spPr>
        <a:xfrm>
          <a:off x="10273553" y="2017619"/>
          <a:ext cx="566668" cy="245052"/>
        </a:xfrm>
        <a:prstGeom prst="ellipse">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20</xdr:col>
      <xdr:colOff>514350</xdr:colOff>
      <xdr:row>1</xdr:row>
      <xdr:rowOff>0</xdr:rowOff>
    </xdr:to>
    <xdr:pic>
      <xdr:nvPicPr>
        <xdr:cNvPr id="5" name="Imagen 4">
          <a:extLst>
            <a:ext uri="{FF2B5EF4-FFF2-40B4-BE49-F238E27FC236}">
              <a16:creationId xmlns:a16="http://schemas.microsoft.com/office/drawing/2014/main" id="{6B97D4CD-3720-4BF6-9DF6-FB37A5E0DAC7}"/>
            </a:ext>
          </a:extLst>
        </xdr:cNvPr>
        <xdr:cNvPicPr>
          <a:picLocks noChangeAspect="1"/>
        </xdr:cNvPicPr>
      </xdr:nvPicPr>
      <xdr:blipFill>
        <a:blip xmlns:r="http://schemas.openxmlformats.org/officeDocument/2006/relationships" r:embed="rId1"/>
        <a:stretch>
          <a:fillRect/>
        </a:stretch>
      </xdr:blipFill>
      <xdr:spPr>
        <a:xfrm>
          <a:off x="0" y="1"/>
          <a:ext cx="8639175" cy="1114424"/>
        </a:xfrm>
        <a:prstGeom prst="rect">
          <a:avLst/>
        </a:prstGeom>
      </xdr:spPr>
    </xdr:pic>
    <xdr:clientData/>
  </xdr:twoCellAnchor>
  <xdr:twoCellAnchor>
    <xdr:from>
      <xdr:col>5</xdr:col>
      <xdr:colOff>190500</xdr:colOff>
      <xdr:row>0</xdr:row>
      <xdr:rowOff>363683</xdr:rowOff>
    </xdr:from>
    <xdr:to>
      <xdr:col>20</xdr:col>
      <xdr:colOff>398318</xdr:colOff>
      <xdr:row>0</xdr:row>
      <xdr:rowOff>909205</xdr:rowOff>
    </xdr:to>
    <xdr:sp macro="" textlink="">
      <xdr:nvSpPr>
        <xdr:cNvPr id="6" name="CuadroTexto 5">
          <a:extLst>
            <a:ext uri="{FF2B5EF4-FFF2-40B4-BE49-F238E27FC236}">
              <a16:creationId xmlns:a16="http://schemas.microsoft.com/office/drawing/2014/main" id="{D809DEB0-7A3E-4AD1-8224-51C12FD1BFE0}"/>
            </a:ext>
          </a:extLst>
        </xdr:cNvPr>
        <xdr:cNvSpPr txBox="1"/>
      </xdr:nvSpPr>
      <xdr:spPr>
        <a:xfrm>
          <a:off x="1924050" y="363683"/>
          <a:ext cx="6599093" cy="545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BO" sz="1100" b="1">
              <a:solidFill>
                <a:schemeClr val="bg1"/>
              </a:solidFill>
              <a:latin typeface="Arial" panose="020B0604020202020204" pitchFamily="34" charset="0"/>
              <a:cs typeface="Arial" panose="020B0604020202020204" pitchFamily="34" charset="0"/>
            </a:rPr>
            <a:t>FORMULARIO DE SOLICITUD DE APERTURA DE CUENTA Y SERVICIOS ADICIONALES PARA PERSONAS NATURALES O EMPRESAS UNIPERSONALES </a:t>
          </a:r>
        </a:p>
      </xdr:txBody>
    </xdr:sp>
    <xdr:clientData/>
  </xdr:twoCellAnchor>
  <xdr:twoCellAnchor editAs="oneCell">
    <xdr:from>
      <xdr:col>0</xdr:col>
      <xdr:colOff>0</xdr:colOff>
      <xdr:row>31</xdr:row>
      <xdr:rowOff>0</xdr:rowOff>
    </xdr:from>
    <xdr:to>
      <xdr:col>20</xdr:col>
      <xdr:colOff>508289</xdr:colOff>
      <xdr:row>31</xdr:row>
      <xdr:rowOff>409575</xdr:rowOff>
    </xdr:to>
    <xdr:pic>
      <xdr:nvPicPr>
        <xdr:cNvPr id="7" name="Imagen 6">
          <a:extLst>
            <a:ext uri="{FF2B5EF4-FFF2-40B4-BE49-F238E27FC236}">
              <a16:creationId xmlns:a16="http://schemas.microsoft.com/office/drawing/2014/main" id="{9EF4CE41-65B4-4F02-8073-C71929EF6339}"/>
            </a:ext>
          </a:extLst>
        </xdr:cNvPr>
        <xdr:cNvPicPr>
          <a:picLocks noChangeAspect="1"/>
        </xdr:cNvPicPr>
      </xdr:nvPicPr>
      <xdr:blipFill>
        <a:blip xmlns:r="http://schemas.openxmlformats.org/officeDocument/2006/relationships" r:embed="rId2"/>
        <a:stretch>
          <a:fillRect/>
        </a:stretch>
      </xdr:blipFill>
      <xdr:spPr>
        <a:xfrm>
          <a:off x="0" y="8258175"/>
          <a:ext cx="8633114" cy="409575"/>
        </a:xfrm>
        <a:prstGeom prst="rect">
          <a:avLst/>
        </a:prstGeom>
      </xdr:spPr>
    </xdr:pic>
    <xdr:clientData/>
  </xdr:twoCellAnchor>
  <xdr:twoCellAnchor>
    <xdr:from>
      <xdr:col>15</xdr:col>
      <xdr:colOff>590550</xdr:colOff>
      <xdr:row>0</xdr:row>
      <xdr:rowOff>887558</xdr:rowOff>
    </xdr:from>
    <xdr:to>
      <xdr:col>20</xdr:col>
      <xdr:colOff>495273</xdr:colOff>
      <xdr:row>1</xdr:row>
      <xdr:rowOff>68206</xdr:rowOff>
    </xdr:to>
    <xdr:sp macro="" textlink="">
      <xdr:nvSpPr>
        <xdr:cNvPr id="9" name="CuadroTexto 8">
          <a:extLst>
            <a:ext uri="{FF2B5EF4-FFF2-40B4-BE49-F238E27FC236}">
              <a16:creationId xmlns:a16="http://schemas.microsoft.com/office/drawing/2014/main" id="{70666EAA-809C-48EA-BE51-A68E5BA435CA}"/>
            </a:ext>
          </a:extLst>
        </xdr:cNvPr>
        <xdr:cNvSpPr txBox="1"/>
      </xdr:nvSpPr>
      <xdr:spPr>
        <a:xfrm>
          <a:off x="6667500" y="887558"/>
          <a:ext cx="1952598" cy="295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BO" sz="1100" b="1">
              <a:solidFill>
                <a:sysClr val="windowText" lastClr="000000"/>
              </a:solidFill>
              <a:latin typeface="Arial" panose="020B0604020202020204" pitchFamily="34" charset="0"/>
              <a:cs typeface="Arial" panose="020B0604020202020204" pitchFamily="34" charset="0"/>
            </a:rPr>
            <a:t>M-230-01-3.2.1-A01 (V33)</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410884</xdr:colOff>
      <xdr:row>0</xdr:row>
      <xdr:rowOff>1257300</xdr:rowOff>
    </xdr:to>
    <xdr:pic>
      <xdr:nvPicPr>
        <xdr:cNvPr id="2" name="Imagen 1">
          <a:extLst>
            <a:ext uri="{FF2B5EF4-FFF2-40B4-BE49-F238E27FC236}">
              <a16:creationId xmlns:a16="http://schemas.microsoft.com/office/drawing/2014/main" id="{02A287F2-FA9A-48C1-A822-3931513BDFC3}"/>
            </a:ext>
          </a:extLst>
        </xdr:cNvPr>
        <xdr:cNvPicPr>
          <a:picLocks noChangeAspect="1"/>
        </xdr:cNvPicPr>
      </xdr:nvPicPr>
      <xdr:blipFill>
        <a:blip xmlns:r="http://schemas.openxmlformats.org/officeDocument/2006/relationships" r:embed="rId1"/>
        <a:stretch>
          <a:fillRect/>
        </a:stretch>
      </xdr:blipFill>
      <xdr:spPr>
        <a:xfrm>
          <a:off x="85725" y="0"/>
          <a:ext cx="10869334" cy="1257300"/>
        </a:xfrm>
        <a:prstGeom prst="rect">
          <a:avLst/>
        </a:prstGeom>
      </xdr:spPr>
    </xdr:pic>
    <xdr:clientData/>
  </xdr:twoCellAnchor>
  <xdr:oneCellAnchor>
    <xdr:from>
      <xdr:col>4</xdr:col>
      <xdr:colOff>851274</xdr:colOff>
      <xdr:row>0</xdr:row>
      <xdr:rowOff>522567</xdr:rowOff>
    </xdr:from>
    <xdr:ext cx="5762625" cy="269369"/>
    <xdr:sp macro="" textlink="">
      <xdr:nvSpPr>
        <xdr:cNvPr id="3" name="CuadroTexto 2">
          <a:extLst>
            <a:ext uri="{FF2B5EF4-FFF2-40B4-BE49-F238E27FC236}">
              <a16:creationId xmlns:a16="http://schemas.microsoft.com/office/drawing/2014/main" id="{A2C893E3-95A2-4336-9068-31F34009121E}"/>
            </a:ext>
          </a:extLst>
        </xdr:cNvPr>
        <xdr:cNvSpPr txBox="1"/>
      </xdr:nvSpPr>
      <xdr:spPr>
        <a:xfrm flipH="1">
          <a:off x="4404099" y="522567"/>
          <a:ext cx="5762625"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BO" sz="1200" b="1">
              <a:solidFill>
                <a:schemeClr val="bg1"/>
              </a:solidFill>
              <a:latin typeface="Arial" panose="020B0604020202020204" pitchFamily="34" charset="0"/>
              <a:cs typeface="Arial" panose="020B0604020202020204" pitchFamily="34" charset="0"/>
            </a:rPr>
            <a:t>INFORMACIÓN ADICIONAL DEL CLIENTE PEP</a:t>
          </a:r>
        </a:p>
      </xdr:txBody>
    </xdr:sp>
    <xdr:clientData/>
  </xdr:oneCellAnchor>
  <xdr:twoCellAnchor editAs="oneCell">
    <xdr:from>
      <xdr:col>1</xdr:col>
      <xdr:colOff>9524</xdr:colOff>
      <xdr:row>46</xdr:row>
      <xdr:rowOff>0</xdr:rowOff>
    </xdr:from>
    <xdr:to>
      <xdr:col>13</xdr:col>
      <xdr:colOff>1682</xdr:colOff>
      <xdr:row>48</xdr:row>
      <xdr:rowOff>141941</xdr:rowOff>
    </xdr:to>
    <xdr:pic>
      <xdr:nvPicPr>
        <xdr:cNvPr id="4" name="Imagen 3">
          <a:extLst>
            <a:ext uri="{FF2B5EF4-FFF2-40B4-BE49-F238E27FC236}">
              <a16:creationId xmlns:a16="http://schemas.microsoft.com/office/drawing/2014/main" id="{1B6A7877-9B01-45B2-A4EE-089D63C446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49" y="13220700"/>
          <a:ext cx="10869708" cy="465791"/>
        </a:xfrm>
        <a:prstGeom prst="rect">
          <a:avLst/>
        </a:prstGeom>
      </xdr:spPr>
    </xdr:pic>
    <xdr:clientData/>
  </xdr:twoCellAnchor>
  <xdr:twoCellAnchor>
    <xdr:from>
      <xdr:col>9</xdr:col>
      <xdr:colOff>604745</xdr:colOff>
      <xdr:row>0</xdr:row>
      <xdr:rowOff>1015626</xdr:rowOff>
    </xdr:from>
    <xdr:to>
      <xdr:col>12</xdr:col>
      <xdr:colOff>204107</xdr:colOff>
      <xdr:row>1</xdr:row>
      <xdr:rowOff>44434</xdr:rowOff>
    </xdr:to>
    <xdr:sp macro="" textlink="">
      <xdr:nvSpPr>
        <xdr:cNvPr id="5" name="CuadroTexto 4">
          <a:extLst>
            <a:ext uri="{FF2B5EF4-FFF2-40B4-BE49-F238E27FC236}">
              <a16:creationId xmlns:a16="http://schemas.microsoft.com/office/drawing/2014/main" id="{EA61D325-EEC6-4080-A1F6-8507823EF27E}"/>
            </a:ext>
          </a:extLst>
        </xdr:cNvPr>
        <xdr:cNvSpPr txBox="1"/>
      </xdr:nvSpPr>
      <xdr:spPr>
        <a:xfrm>
          <a:off x="8796245" y="1015626"/>
          <a:ext cx="1952037" cy="29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BO" sz="1100" b="1">
              <a:solidFill>
                <a:sysClr val="windowText" lastClr="000000"/>
              </a:solidFill>
              <a:latin typeface="Arial" panose="020B0604020202020204" pitchFamily="34" charset="0"/>
              <a:cs typeface="Arial" panose="020B0604020202020204" pitchFamily="34" charset="0"/>
            </a:rPr>
            <a:t>M-231-01-A19 (V06)</a:t>
          </a:r>
        </a:p>
      </xdr:txBody>
    </xdr:sp>
    <xdr:clientData/>
  </xdr:twoCellAnchor>
  <xdr:twoCellAnchor>
    <xdr:from>
      <xdr:col>11</xdr:col>
      <xdr:colOff>672353</xdr:colOff>
      <xdr:row>1</xdr:row>
      <xdr:rowOff>750794</xdr:rowOff>
    </xdr:from>
    <xdr:to>
      <xdr:col>12</xdr:col>
      <xdr:colOff>296046</xdr:colOff>
      <xdr:row>1</xdr:row>
      <xdr:rowOff>995846</xdr:rowOff>
    </xdr:to>
    <xdr:sp macro="[0]!Hoja25.BorrarPEP5" textlink="">
      <xdr:nvSpPr>
        <xdr:cNvPr id="6" name="Elipse 5">
          <a:extLst>
            <a:ext uri="{FF2B5EF4-FFF2-40B4-BE49-F238E27FC236}">
              <a16:creationId xmlns:a16="http://schemas.microsoft.com/office/drawing/2014/main" id="{1FB92B09-4B2A-48BA-A8C6-457799BD7747}"/>
            </a:ext>
          </a:extLst>
        </xdr:cNvPr>
        <xdr:cNvSpPr/>
      </xdr:nvSpPr>
      <xdr:spPr>
        <a:xfrm>
          <a:off x="10273553" y="2017619"/>
          <a:ext cx="566668" cy="245052"/>
        </a:xfrm>
        <a:prstGeom prst="ellipse">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20</xdr:col>
      <xdr:colOff>504825</xdr:colOff>
      <xdr:row>0</xdr:row>
      <xdr:rowOff>1104900</xdr:rowOff>
    </xdr:to>
    <xdr:pic>
      <xdr:nvPicPr>
        <xdr:cNvPr id="5" name="Imagen 4">
          <a:extLst>
            <a:ext uri="{FF2B5EF4-FFF2-40B4-BE49-F238E27FC236}">
              <a16:creationId xmlns:a16="http://schemas.microsoft.com/office/drawing/2014/main" id="{5223D2C2-4D0E-4F95-9928-9B9AF15A5E57}"/>
            </a:ext>
          </a:extLst>
        </xdr:cNvPr>
        <xdr:cNvPicPr>
          <a:picLocks noChangeAspect="1"/>
        </xdr:cNvPicPr>
      </xdr:nvPicPr>
      <xdr:blipFill>
        <a:blip xmlns:r="http://schemas.openxmlformats.org/officeDocument/2006/relationships" r:embed="rId1"/>
        <a:stretch>
          <a:fillRect/>
        </a:stretch>
      </xdr:blipFill>
      <xdr:spPr>
        <a:xfrm>
          <a:off x="0" y="1"/>
          <a:ext cx="8629650" cy="1104899"/>
        </a:xfrm>
        <a:prstGeom prst="rect">
          <a:avLst/>
        </a:prstGeom>
      </xdr:spPr>
    </xdr:pic>
    <xdr:clientData/>
  </xdr:twoCellAnchor>
  <xdr:twoCellAnchor>
    <xdr:from>
      <xdr:col>5</xdr:col>
      <xdr:colOff>190500</xdr:colOff>
      <xdr:row>0</xdr:row>
      <xdr:rowOff>363683</xdr:rowOff>
    </xdr:from>
    <xdr:to>
      <xdr:col>20</xdr:col>
      <xdr:colOff>398318</xdr:colOff>
      <xdr:row>0</xdr:row>
      <xdr:rowOff>909205</xdr:rowOff>
    </xdr:to>
    <xdr:sp macro="" textlink="">
      <xdr:nvSpPr>
        <xdr:cNvPr id="6" name="CuadroTexto 5">
          <a:extLst>
            <a:ext uri="{FF2B5EF4-FFF2-40B4-BE49-F238E27FC236}">
              <a16:creationId xmlns:a16="http://schemas.microsoft.com/office/drawing/2014/main" id="{4E161081-98F4-41B9-A4FD-7D1ECAE7FD2F}"/>
            </a:ext>
          </a:extLst>
        </xdr:cNvPr>
        <xdr:cNvSpPr txBox="1"/>
      </xdr:nvSpPr>
      <xdr:spPr>
        <a:xfrm>
          <a:off x="1924050" y="363683"/>
          <a:ext cx="6599093" cy="545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BO" sz="1100" b="1">
              <a:solidFill>
                <a:schemeClr val="bg1"/>
              </a:solidFill>
              <a:latin typeface="Arial" panose="020B0604020202020204" pitchFamily="34" charset="0"/>
              <a:cs typeface="Arial" panose="020B0604020202020204" pitchFamily="34" charset="0"/>
            </a:rPr>
            <a:t>FORMULARIO DE SOLICITUD DE APERTURA DE CUENTA Y SERVICIOS ADICIONALES PARA PERSONAS NATURALES O EMPRESAS UNIPERSONALES </a:t>
          </a:r>
        </a:p>
      </xdr:txBody>
    </xdr:sp>
    <xdr:clientData/>
  </xdr:twoCellAnchor>
  <xdr:twoCellAnchor editAs="oneCell">
    <xdr:from>
      <xdr:col>0</xdr:col>
      <xdr:colOff>0</xdr:colOff>
      <xdr:row>31</xdr:row>
      <xdr:rowOff>0</xdr:rowOff>
    </xdr:from>
    <xdr:to>
      <xdr:col>20</xdr:col>
      <xdr:colOff>504825</xdr:colOff>
      <xdr:row>31</xdr:row>
      <xdr:rowOff>409575</xdr:rowOff>
    </xdr:to>
    <xdr:pic>
      <xdr:nvPicPr>
        <xdr:cNvPr id="7" name="Imagen 6">
          <a:extLst>
            <a:ext uri="{FF2B5EF4-FFF2-40B4-BE49-F238E27FC236}">
              <a16:creationId xmlns:a16="http://schemas.microsoft.com/office/drawing/2014/main" id="{EEB79FD7-38BD-415A-89AF-AE08588D0353}"/>
            </a:ext>
          </a:extLst>
        </xdr:cNvPr>
        <xdr:cNvPicPr>
          <a:picLocks noChangeAspect="1"/>
        </xdr:cNvPicPr>
      </xdr:nvPicPr>
      <xdr:blipFill>
        <a:blip xmlns:r="http://schemas.openxmlformats.org/officeDocument/2006/relationships" r:embed="rId2"/>
        <a:stretch>
          <a:fillRect/>
        </a:stretch>
      </xdr:blipFill>
      <xdr:spPr>
        <a:xfrm>
          <a:off x="0" y="8258175"/>
          <a:ext cx="8629650" cy="409575"/>
        </a:xfrm>
        <a:prstGeom prst="rect">
          <a:avLst/>
        </a:prstGeom>
      </xdr:spPr>
    </xdr:pic>
    <xdr:clientData/>
  </xdr:twoCellAnchor>
  <xdr:twoCellAnchor>
    <xdr:from>
      <xdr:col>15</xdr:col>
      <xdr:colOff>523875</xdr:colOff>
      <xdr:row>0</xdr:row>
      <xdr:rowOff>868508</xdr:rowOff>
    </xdr:from>
    <xdr:to>
      <xdr:col>20</xdr:col>
      <xdr:colOff>428598</xdr:colOff>
      <xdr:row>1</xdr:row>
      <xdr:rowOff>49156</xdr:rowOff>
    </xdr:to>
    <xdr:sp macro="" textlink="">
      <xdr:nvSpPr>
        <xdr:cNvPr id="8" name="CuadroTexto 7">
          <a:extLst>
            <a:ext uri="{FF2B5EF4-FFF2-40B4-BE49-F238E27FC236}">
              <a16:creationId xmlns:a16="http://schemas.microsoft.com/office/drawing/2014/main" id="{AC7129CC-62B5-4A54-9025-E125D3D616A5}"/>
            </a:ext>
          </a:extLst>
        </xdr:cNvPr>
        <xdr:cNvSpPr txBox="1"/>
      </xdr:nvSpPr>
      <xdr:spPr>
        <a:xfrm>
          <a:off x="6600825" y="868508"/>
          <a:ext cx="1952598" cy="295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BO" sz="1100" b="1">
              <a:solidFill>
                <a:sysClr val="windowText" lastClr="000000"/>
              </a:solidFill>
              <a:latin typeface="Arial" panose="020B0604020202020204" pitchFamily="34" charset="0"/>
              <a:cs typeface="Arial" panose="020B0604020202020204" pitchFamily="34" charset="0"/>
            </a:rPr>
            <a:t>M-230-01-3.2.1-A01 (V33)</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410884</xdr:colOff>
      <xdr:row>0</xdr:row>
      <xdr:rowOff>1257300</xdr:rowOff>
    </xdr:to>
    <xdr:pic>
      <xdr:nvPicPr>
        <xdr:cNvPr id="2" name="Imagen 1">
          <a:extLst>
            <a:ext uri="{FF2B5EF4-FFF2-40B4-BE49-F238E27FC236}">
              <a16:creationId xmlns:a16="http://schemas.microsoft.com/office/drawing/2014/main" id="{2064000C-3191-4A63-8E9E-B46ECAA7794D}"/>
            </a:ext>
          </a:extLst>
        </xdr:cNvPr>
        <xdr:cNvPicPr>
          <a:picLocks noChangeAspect="1"/>
        </xdr:cNvPicPr>
      </xdr:nvPicPr>
      <xdr:blipFill>
        <a:blip xmlns:r="http://schemas.openxmlformats.org/officeDocument/2006/relationships" r:embed="rId1"/>
        <a:stretch>
          <a:fillRect/>
        </a:stretch>
      </xdr:blipFill>
      <xdr:spPr>
        <a:xfrm>
          <a:off x="85725" y="0"/>
          <a:ext cx="10869334" cy="1257300"/>
        </a:xfrm>
        <a:prstGeom prst="rect">
          <a:avLst/>
        </a:prstGeom>
      </xdr:spPr>
    </xdr:pic>
    <xdr:clientData/>
  </xdr:twoCellAnchor>
  <xdr:oneCellAnchor>
    <xdr:from>
      <xdr:col>4</xdr:col>
      <xdr:colOff>851274</xdr:colOff>
      <xdr:row>0</xdr:row>
      <xdr:rowOff>522567</xdr:rowOff>
    </xdr:from>
    <xdr:ext cx="5762625" cy="269369"/>
    <xdr:sp macro="" textlink="">
      <xdr:nvSpPr>
        <xdr:cNvPr id="3" name="CuadroTexto 2">
          <a:extLst>
            <a:ext uri="{FF2B5EF4-FFF2-40B4-BE49-F238E27FC236}">
              <a16:creationId xmlns:a16="http://schemas.microsoft.com/office/drawing/2014/main" id="{25AAFAFC-5142-4696-A38F-DB1592B80C47}"/>
            </a:ext>
          </a:extLst>
        </xdr:cNvPr>
        <xdr:cNvSpPr txBox="1"/>
      </xdr:nvSpPr>
      <xdr:spPr>
        <a:xfrm flipH="1">
          <a:off x="4404099" y="522567"/>
          <a:ext cx="5762625"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BO" sz="1200" b="1">
              <a:solidFill>
                <a:schemeClr val="bg1"/>
              </a:solidFill>
              <a:latin typeface="Arial" panose="020B0604020202020204" pitchFamily="34" charset="0"/>
              <a:cs typeface="Arial" panose="020B0604020202020204" pitchFamily="34" charset="0"/>
            </a:rPr>
            <a:t>INFORMACIÓN ADICIONAL DEL CLIENTE PEP</a:t>
          </a:r>
        </a:p>
      </xdr:txBody>
    </xdr:sp>
    <xdr:clientData/>
  </xdr:oneCellAnchor>
  <xdr:twoCellAnchor editAs="oneCell">
    <xdr:from>
      <xdr:col>1</xdr:col>
      <xdr:colOff>9524</xdr:colOff>
      <xdr:row>46</xdr:row>
      <xdr:rowOff>0</xdr:rowOff>
    </xdr:from>
    <xdr:to>
      <xdr:col>13</xdr:col>
      <xdr:colOff>1682</xdr:colOff>
      <xdr:row>48</xdr:row>
      <xdr:rowOff>141941</xdr:rowOff>
    </xdr:to>
    <xdr:pic>
      <xdr:nvPicPr>
        <xdr:cNvPr id="4" name="Imagen 3">
          <a:extLst>
            <a:ext uri="{FF2B5EF4-FFF2-40B4-BE49-F238E27FC236}">
              <a16:creationId xmlns:a16="http://schemas.microsoft.com/office/drawing/2014/main" id="{C3D49DFC-075B-4093-AC2D-B954382EB8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49" y="13220700"/>
          <a:ext cx="10869708" cy="465791"/>
        </a:xfrm>
        <a:prstGeom prst="rect">
          <a:avLst/>
        </a:prstGeom>
      </xdr:spPr>
    </xdr:pic>
    <xdr:clientData/>
  </xdr:twoCellAnchor>
  <xdr:twoCellAnchor>
    <xdr:from>
      <xdr:col>9</xdr:col>
      <xdr:colOff>604745</xdr:colOff>
      <xdr:row>0</xdr:row>
      <xdr:rowOff>1015626</xdr:rowOff>
    </xdr:from>
    <xdr:to>
      <xdr:col>12</xdr:col>
      <xdr:colOff>204107</xdr:colOff>
      <xdr:row>1</xdr:row>
      <xdr:rowOff>44434</xdr:rowOff>
    </xdr:to>
    <xdr:sp macro="" textlink="">
      <xdr:nvSpPr>
        <xdr:cNvPr id="5" name="CuadroTexto 4">
          <a:extLst>
            <a:ext uri="{FF2B5EF4-FFF2-40B4-BE49-F238E27FC236}">
              <a16:creationId xmlns:a16="http://schemas.microsoft.com/office/drawing/2014/main" id="{52F00795-BF08-4FDF-A565-6C793DF38279}"/>
            </a:ext>
          </a:extLst>
        </xdr:cNvPr>
        <xdr:cNvSpPr txBox="1"/>
      </xdr:nvSpPr>
      <xdr:spPr>
        <a:xfrm>
          <a:off x="8796245" y="1015626"/>
          <a:ext cx="1952037" cy="29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BO" sz="1100" b="1">
              <a:solidFill>
                <a:sysClr val="windowText" lastClr="000000"/>
              </a:solidFill>
              <a:latin typeface="Arial" panose="020B0604020202020204" pitchFamily="34" charset="0"/>
              <a:cs typeface="Arial" panose="020B0604020202020204" pitchFamily="34" charset="0"/>
            </a:rPr>
            <a:t>M-231-01-A19 (V06)</a:t>
          </a:r>
        </a:p>
      </xdr:txBody>
    </xdr:sp>
    <xdr:clientData/>
  </xdr:twoCellAnchor>
  <xdr:twoCellAnchor>
    <xdr:from>
      <xdr:col>11</xdr:col>
      <xdr:colOff>672353</xdr:colOff>
      <xdr:row>1</xdr:row>
      <xdr:rowOff>750794</xdr:rowOff>
    </xdr:from>
    <xdr:to>
      <xdr:col>12</xdr:col>
      <xdr:colOff>296046</xdr:colOff>
      <xdr:row>1</xdr:row>
      <xdr:rowOff>995846</xdr:rowOff>
    </xdr:to>
    <xdr:sp macro="[0]!Hoja27.BorrarPEP6" textlink="">
      <xdr:nvSpPr>
        <xdr:cNvPr id="6" name="Elipse 5">
          <a:extLst>
            <a:ext uri="{FF2B5EF4-FFF2-40B4-BE49-F238E27FC236}">
              <a16:creationId xmlns:a16="http://schemas.microsoft.com/office/drawing/2014/main" id="{0C158785-0DF9-48DE-8109-244030EDFD02}"/>
            </a:ext>
          </a:extLst>
        </xdr:cNvPr>
        <xdr:cNvSpPr/>
      </xdr:nvSpPr>
      <xdr:spPr>
        <a:xfrm>
          <a:off x="10273553" y="2017619"/>
          <a:ext cx="566668" cy="245052"/>
        </a:xfrm>
        <a:prstGeom prst="ellipse">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notes://lpznotes2/042572CD0070153F/9D1462261C9D4C9F042572A40047DA2E/5A703FCFD2F292B404257362006A4E05" TargetMode="External"/><Relationship Id="rId7" Type="http://schemas.openxmlformats.org/officeDocument/2006/relationships/drawing" Target="../drawings/drawing1.xml"/><Relationship Id="rId2" Type="http://schemas.openxmlformats.org/officeDocument/2006/relationships/hyperlink" Target="notes://lpznotes2/042572CD0070153F/9D1462261C9D4C9F042572A40047DA2E/5125CFD80342418A042578DC0060A23F"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notes://lpznotes2/042572CD0070153F/9D1462261C9D4C9F042572A40047DA2E/E698EF5D76FC8C2904257FF0007378B8" TargetMode="External"/><Relationship Id="rId4" Type="http://schemas.openxmlformats.org/officeDocument/2006/relationships/hyperlink" Target="notes://lpznotes2/042572CD0070153F/9D1462261C9D4C9F042572A40047DA2E/D07325AC0B561F4D0425830B0079060D"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outlinePr summaryBelow="0"/>
    <pageSetUpPr fitToPage="1"/>
  </sheetPr>
  <dimension ref="A1:BH117"/>
  <sheetViews>
    <sheetView showGridLines="0" tabSelected="1" zoomScale="89" zoomScaleNormal="89" workbookViewId="0"/>
  </sheetViews>
  <sheetFormatPr baseColWidth="10" defaultColWidth="2.42578125" defaultRowHeight="14.25" customHeight="1" outlineLevelRow="1" x14ac:dyDescent="0.25"/>
  <cols>
    <col min="1" max="1" width="4.7109375" style="82" customWidth="1"/>
    <col min="2" max="3" width="3.28515625" style="82" customWidth="1"/>
    <col min="4" max="4" width="2.85546875" style="82" customWidth="1"/>
    <col min="5" max="5" width="7.5703125" style="82" customWidth="1"/>
    <col min="6" max="7" width="3" style="82" customWidth="1"/>
    <col min="8" max="8" width="9.85546875" style="82" customWidth="1"/>
    <col min="9" max="9" width="12.7109375" style="82" customWidth="1"/>
    <col min="10" max="10" width="3.28515625" style="82" customWidth="1"/>
    <col min="11" max="11" width="14.42578125" style="82" customWidth="1"/>
    <col min="12" max="12" width="5.28515625" style="82" customWidth="1"/>
    <col min="13" max="13" width="14" style="82" customWidth="1"/>
    <col min="14" max="14" width="4.140625" style="82" customWidth="1"/>
    <col min="15" max="15" width="3" style="82" customWidth="1"/>
    <col min="16" max="16" width="18.7109375" style="82" customWidth="1"/>
    <col min="17" max="18" width="6.7109375" style="82" customWidth="1"/>
    <col min="19" max="19" width="5.140625" style="82" customWidth="1"/>
    <col min="20" max="20" width="5.5703125" style="82" customWidth="1"/>
    <col min="21" max="21" width="4.7109375" style="82" customWidth="1"/>
    <col min="22" max="22" width="3" style="82" customWidth="1"/>
    <col min="23" max="23" width="89" style="12" bestFit="1" customWidth="1"/>
    <col min="24" max="24" width="2.5703125" style="12" bestFit="1" customWidth="1"/>
    <col min="25" max="25" width="24.7109375" style="12" hidden="1" customWidth="1"/>
    <col min="26" max="45" width="2.5703125" style="12" bestFit="1" customWidth="1"/>
    <col min="46" max="56" width="1.28515625" style="12" customWidth="1"/>
    <col min="57" max="57" width="2" style="12" customWidth="1"/>
    <col min="58" max="58" width="1" style="12" customWidth="1"/>
    <col min="59" max="70" width="2.42578125" style="12" customWidth="1"/>
    <col min="71" max="16384" width="2.42578125" style="12"/>
  </cols>
  <sheetData>
    <row r="1" spans="1:60" ht="110.25" customHeight="1" x14ac:dyDescent="0.25">
      <c r="A1" s="1"/>
      <c r="B1" s="2"/>
      <c r="C1" s="2"/>
      <c r="D1" s="2"/>
      <c r="E1" s="2"/>
      <c r="F1" s="396"/>
      <c r="G1" s="397"/>
      <c r="H1" s="397"/>
      <c r="I1" s="397"/>
      <c r="J1" s="397"/>
      <c r="K1" s="397"/>
      <c r="L1" s="397"/>
      <c r="M1" s="397"/>
      <c r="N1" s="397"/>
      <c r="O1" s="397"/>
      <c r="P1" s="397"/>
      <c r="Q1" s="397"/>
      <c r="R1" s="397"/>
      <c r="S1" s="397"/>
      <c r="T1" s="397"/>
      <c r="U1" s="398"/>
    </row>
    <row r="2" spans="1:60" s="88" customFormat="1" ht="66" customHeight="1" x14ac:dyDescent="0.25">
      <c r="A2" s="417" t="s">
        <v>365</v>
      </c>
      <c r="B2" s="418"/>
      <c r="C2" s="418"/>
      <c r="D2" s="418"/>
      <c r="E2" s="418"/>
      <c r="F2" s="418"/>
      <c r="G2" s="418"/>
      <c r="H2" s="418"/>
      <c r="I2" s="418"/>
      <c r="J2" s="418"/>
      <c r="K2" s="418"/>
      <c r="L2" s="418"/>
      <c r="M2" s="418"/>
      <c r="N2" s="418"/>
      <c r="O2" s="418"/>
      <c r="P2" s="418"/>
      <c r="Q2" s="418"/>
      <c r="R2" s="418"/>
      <c r="S2" s="418"/>
      <c r="T2" s="418"/>
      <c r="U2" s="419"/>
      <c r="V2" s="87">
        <v>1</v>
      </c>
      <c r="W2"/>
      <c r="X2" s="87">
        <v>1</v>
      </c>
      <c r="Y2" s="87">
        <v>1</v>
      </c>
      <c r="Z2" s="87">
        <v>1</v>
      </c>
      <c r="AA2" s="87">
        <v>1</v>
      </c>
      <c r="AB2" s="87">
        <v>1</v>
      </c>
      <c r="AC2" s="87">
        <v>1</v>
      </c>
      <c r="AD2" s="87">
        <v>1</v>
      </c>
      <c r="AE2" s="87">
        <v>1</v>
      </c>
      <c r="AF2" s="87">
        <v>1</v>
      </c>
      <c r="AG2" s="87">
        <v>1</v>
      </c>
      <c r="AH2" s="87">
        <v>1</v>
      </c>
      <c r="AI2" s="87">
        <v>1</v>
      </c>
      <c r="AJ2" s="87">
        <v>1</v>
      </c>
      <c r="AK2" s="87">
        <v>1</v>
      </c>
      <c r="AL2" s="87">
        <v>1</v>
      </c>
      <c r="AM2" s="87">
        <v>1</v>
      </c>
      <c r="AN2" s="87">
        <v>1</v>
      </c>
      <c r="AO2" s="87">
        <v>1</v>
      </c>
      <c r="AP2" s="87">
        <v>1</v>
      </c>
      <c r="AQ2" s="87">
        <v>1</v>
      </c>
      <c r="AR2" s="87">
        <v>1</v>
      </c>
      <c r="AS2" s="87">
        <v>1</v>
      </c>
      <c r="AT2" s="87"/>
      <c r="AU2" s="87"/>
      <c r="AV2" s="87"/>
      <c r="AW2" s="87"/>
      <c r="AX2" s="87"/>
      <c r="AY2" s="87"/>
      <c r="AZ2" s="87"/>
      <c r="BA2" s="87"/>
      <c r="BB2" s="87"/>
      <c r="BC2" s="87"/>
      <c r="BD2" s="87"/>
      <c r="BE2" s="87"/>
      <c r="BF2" s="87"/>
      <c r="BG2" s="87"/>
      <c r="BH2" s="87"/>
    </row>
    <row r="3" spans="1:60" s="92" customFormat="1" ht="36" customHeight="1" x14ac:dyDescent="0.25">
      <c r="A3" s="114" t="s">
        <v>280</v>
      </c>
      <c r="B3" s="420" t="s">
        <v>281</v>
      </c>
      <c r="C3" s="420"/>
      <c r="D3" s="420"/>
      <c r="E3" s="420"/>
      <c r="F3" s="420"/>
      <c r="G3" s="420"/>
      <c r="H3" s="420"/>
      <c r="I3" s="420"/>
      <c r="J3" s="420"/>
      <c r="K3" s="420"/>
      <c r="L3" s="420"/>
      <c r="M3" s="113"/>
      <c r="N3" s="111"/>
      <c r="O3" s="111"/>
      <c r="P3" s="111"/>
      <c r="Q3" s="111"/>
      <c r="R3" s="111"/>
      <c r="S3" s="111"/>
      <c r="T3" s="111"/>
      <c r="U3" s="112"/>
      <c r="V3" s="89"/>
      <c r="W3" s="89"/>
      <c r="X3" s="89"/>
      <c r="Y3" s="89"/>
      <c r="Z3" s="89"/>
      <c r="AA3" s="89"/>
      <c r="AB3" s="89"/>
      <c r="AC3" s="89"/>
      <c r="AD3" s="89"/>
      <c r="AE3" s="89"/>
      <c r="AF3" s="89"/>
      <c r="AG3" s="89"/>
      <c r="AH3" s="89"/>
      <c r="AI3" s="89"/>
      <c r="AJ3" s="89"/>
      <c r="AK3" s="89"/>
      <c r="AL3" s="89"/>
      <c r="AM3" s="89"/>
      <c r="AN3" s="89"/>
      <c r="AO3" s="89"/>
      <c r="AP3" s="89"/>
      <c r="AQ3" s="89"/>
      <c r="AR3" s="89"/>
      <c r="AS3" s="90"/>
      <c r="AT3" s="90"/>
      <c r="AU3" s="91"/>
      <c r="AV3" s="91"/>
      <c r="AW3" s="91"/>
      <c r="AX3" s="91"/>
      <c r="AY3" s="91"/>
      <c r="AZ3" s="91"/>
      <c r="BA3" s="91"/>
      <c r="BB3" s="91"/>
      <c r="BC3" s="91"/>
      <c r="BD3" s="91"/>
      <c r="BE3" s="91"/>
      <c r="BF3" s="91"/>
      <c r="BG3" s="91"/>
      <c r="BH3" s="91"/>
    </row>
    <row r="4" spans="1:60" s="11" customFormat="1" ht="27" customHeight="1" x14ac:dyDescent="0.25">
      <c r="A4" s="322" t="s">
        <v>27</v>
      </c>
      <c r="B4" s="365" t="s">
        <v>403</v>
      </c>
      <c r="C4" s="421"/>
      <c r="D4" s="421"/>
      <c r="E4" s="421"/>
      <c r="F4" s="421"/>
      <c r="G4" s="421"/>
      <c r="H4" s="421"/>
      <c r="I4" s="421"/>
      <c r="J4" s="421"/>
      <c r="K4" s="421"/>
      <c r="L4" s="422"/>
      <c r="M4" s="121"/>
      <c r="N4" s="109"/>
      <c r="O4" s="109"/>
      <c r="P4" s="109"/>
      <c r="Q4" s="109"/>
      <c r="R4" s="109"/>
      <c r="S4" s="109"/>
      <c r="T4" s="109"/>
      <c r="U4" s="110"/>
      <c r="V4" s="18"/>
      <c r="Y4" s="11">
        <f>IF(M4="",0,1)</f>
        <v>0</v>
      </c>
    </row>
    <row r="5" spans="1:60" ht="18" customHeight="1" thickBot="1" x14ac:dyDescent="0.3">
      <c r="A5" s="55" t="s">
        <v>28</v>
      </c>
      <c r="B5" s="407" t="s">
        <v>366</v>
      </c>
      <c r="C5" s="407"/>
      <c r="D5" s="407"/>
      <c r="E5" s="407"/>
      <c r="F5" s="407"/>
      <c r="G5" s="407"/>
      <c r="H5" s="407"/>
      <c r="I5" s="407"/>
      <c r="J5" s="407"/>
      <c r="K5" s="407"/>
      <c r="L5" s="407"/>
      <c r="M5" s="407"/>
      <c r="N5" s="407"/>
      <c r="O5" s="407"/>
      <c r="P5" s="407"/>
      <c r="Q5" s="407"/>
      <c r="R5" s="407"/>
      <c r="S5" s="407"/>
      <c r="T5" s="407"/>
      <c r="U5" s="408"/>
      <c r="V5" s="12"/>
      <c r="W5" s="44" t="s">
        <v>185</v>
      </c>
    </row>
    <row r="6" spans="1:60" ht="21.75" customHeight="1" x14ac:dyDescent="0.25">
      <c r="A6" s="404" t="s">
        <v>167</v>
      </c>
      <c r="B6" s="405"/>
      <c r="C6" s="405"/>
      <c r="D6" s="405"/>
      <c r="E6" s="405"/>
      <c r="F6" s="405"/>
      <c r="G6" s="405"/>
      <c r="H6" s="405"/>
      <c r="I6" s="405"/>
      <c r="J6" s="405"/>
      <c r="K6" s="405"/>
      <c r="L6" s="405"/>
      <c r="M6" s="405"/>
      <c r="N6" s="405"/>
      <c r="O6" s="405"/>
      <c r="P6" s="405"/>
      <c r="Q6" s="405"/>
      <c r="R6" s="405"/>
      <c r="S6" s="405"/>
      <c r="T6" s="405"/>
      <c r="U6" s="406"/>
      <c r="V6" s="20">
        <v>1</v>
      </c>
      <c r="W6" s="139"/>
    </row>
    <row r="7" spans="1:60" ht="27.75" customHeight="1" x14ac:dyDescent="0.25">
      <c r="A7" s="409" t="s">
        <v>168</v>
      </c>
      <c r="B7" s="409"/>
      <c r="C7" s="409"/>
      <c r="D7" s="409"/>
      <c r="E7" s="409"/>
      <c r="F7" s="409"/>
      <c r="G7" s="409"/>
      <c r="H7" s="409"/>
      <c r="I7" s="409"/>
      <c r="J7" s="409"/>
      <c r="K7" s="409"/>
      <c r="L7" s="409"/>
      <c r="M7" s="409"/>
      <c r="N7" s="409"/>
      <c r="O7" s="409"/>
      <c r="P7" s="409"/>
      <c r="Q7" s="409"/>
      <c r="R7" s="409"/>
      <c r="S7" s="409"/>
      <c r="T7" s="409"/>
      <c r="U7" s="410"/>
      <c r="V7" s="18"/>
      <c r="W7" s="130"/>
    </row>
    <row r="8" spans="1:60" ht="18.75" customHeight="1" x14ac:dyDescent="0.25">
      <c r="A8" s="379" t="s">
        <v>169</v>
      </c>
      <c r="B8" s="380"/>
      <c r="C8" s="380"/>
      <c r="D8" s="380"/>
      <c r="E8" s="380"/>
      <c r="F8" s="380"/>
      <c r="G8" s="380"/>
      <c r="H8" s="380"/>
      <c r="I8" s="380"/>
      <c r="J8" s="380"/>
      <c r="K8" s="380"/>
      <c r="L8" s="380"/>
      <c r="M8" s="380"/>
      <c r="N8" s="380"/>
      <c r="O8" s="380"/>
      <c r="P8" s="380"/>
      <c r="Q8" s="380"/>
      <c r="R8" s="380"/>
      <c r="S8" s="380"/>
      <c r="T8" s="380"/>
      <c r="U8" s="381"/>
      <c r="W8" s="130"/>
    </row>
    <row r="9" spans="1:60" ht="16.5" customHeight="1" x14ac:dyDescent="0.25">
      <c r="A9" s="411" t="s">
        <v>170</v>
      </c>
      <c r="B9" s="411"/>
      <c r="C9" s="411"/>
      <c r="D9" s="411"/>
      <c r="E9" s="411"/>
      <c r="F9" s="411"/>
      <c r="G9" s="411"/>
      <c r="H9" s="411"/>
      <c r="I9" s="411"/>
      <c r="J9" s="411"/>
      <c r="K9" s="411"/>
      <c r="L9" s="411"/>
      <c r="M9" s="411"/>
      <c r="N9" s="411"/>
      <c r="O9" s="411"/>
      <c r="P9" s="411"/>
      <c r="Q9" s="411"/>
      <c r="R9" s="411"/>
      <c r="S9" s="411"/>
      <c r="T9" s="411"/>
      <c r="U9" s="412"/>
      <c r="V9" s="7"/>
      <c r="W9" s="130"/>
    </row>
    <row r="10" spans="1:60" s="11" customFormat="1" ht="26.25" customHeight="1" x14ac:dyDescent="0.25">
      <c r="A10" s="49" t="s">
        <v>29</v>
      </c>
      <c r="B10" s="382" t="s">
        <v>160</v>
      </c>
      <c r="C10" s="382"/>
      <c r="D10" s="382"/>
      <c r="E10" s="382"/>
      <c r="F10" s="382"/>
      <c r="G10" s="382"/>
      <c r="H10" s="382"/>
      <c r="I10" s="382"/>
      <c r="J10" s="382"/>
      <c r="K10" s="382"/>
      <c r="L10" s="382"/>
      <c r="M10" s="382"/>
      <c r="N10" s="382"/>
      <c r="O10" s="382"/>
      <c r="P10" s="382"/>
      <c r="Q10" s="382"/>
      <c r="R10" s="382"/>
      <c r="S10" s="382"/>
      <c r="T10" s="382"/>
      <c r="U10" s="383"/>
      <c r="V10" s="82"/>
      <c r="W10" s="130"/>
      <c r="X10" s="12"/>
      <c r="Y10" s="12"/>
      <c r="Z10" s="12"/>
      <c r="AA10" s="12"/>
    </row>
    <row r="11" spans="1:60" s="11" customFormat="1" ht="40.5" customHeight="1" x14ac:dyDescent="0.25">
      <c r="A11" s="379" t="s">
        <v>56</v>
      </c>
      <c r="B11" s="380"/>
      <c r="C11" s="380"/>
      <c r="D11" s="380"/>
      <c r="E11" s="380"/>
      <c r="F11" s="380"/>
      <c r="G11" s="380"/>
      <c r="H11" s="380"/>
      <c r="I11" s="380"/>
      <c r="J11" s="380"/>
      <c r="K11" s="380"/>
      <c r="L11" s="380"/>
      <c r="M11" s="380"/>
      <c r="N11" s="380"/>
      <c r="O11" s="380"/>
      <c r="P11" s="380"/>
      <c r="Q11" s="380"/>
      <c r="R11" s="380"/>
      <c r="S11" s="380"/>
      <c r="T11" s="380"/>
      <c r="U11" s="381"/>
      <c r="V11" s="82"/>
      <c r="W11" s="130"/>
      <c r="X11" s="12"/>
      <c r="Y11" s="12"/>
      <c r="Z11" s="12"/>
      <c r="AA11" s="12"/>
    </row>
    <row r="12" spans="1:60" s="11" customFormat="1" ht="24.75" customHeight="1" x14ac:dyDescent="0.25">
      <c r="A12" s="423" t="s">
        <v>177</v>
      </c>
      <c r="B12" s="423"/>
      <c r="C12" s="423"/>
      <c r="D12" s="423"/>
      <c r="E12" s="423"/>
      <c r="F12" s="423"/>
      <c r="G12" s="423"/>
      <c r="H12" s="423"/>
      <c r="I12" s="423"/>
      <c r="J12" s="423"/>
      <c r="K12" s="423"/>
      <c r="L12" s="423"/>
      <c r="M12" s="423"/>
      <c r="N12" s="423"/>
      <c r="O12" s="423"/>
      <c r="P12" s="423"/>
      <c r="Q12" s="423"/>
      <c r="R12" s="424"/>
      <c r="S12" s="415"/>
      <c r="T12" s="416"/>
      <c r="U12" s="50"/>
      <c r="V12" s="82"/>
      <c r="W12" s="130"/>
      <c r="X12" s="12"/>
      <c r="Y12" s="12"/>
      <c r="Z12" s="12"/>
      <c r="AA12" s="12"/>
    </row>
    <row r="13" spans="1:60" ht="7.15" customHeight="1" x14ac:dyDescent="0.25">
      <c r="A13" s="389" t="s">
        <v>178</v>
      </c>
      <c r="B13" s="389"/>
      <c r="C13" s="389"/>
      <c r="D13" s="389"/>
      <c r="E13" s="389"/>
      <c r="F13" s="389"/>
      <c r="G13" s="389"/>
      <c r="H13" s="389"/>
      <c r="I13" s="389"/>
      <c r="J13" s="389"/>
      <c r="K13" s="389"/>
      <c r="L13" s="389"/>
      <c r="M13" s="389"/>
      <c r="N13" s="389"/>
      <c r="O13" s="389"/>
      <c r="P13" s="389"/>
      <c r="Q13" s="389"/>
      <c r="R13" s="389"/>
      <c r="U13" s="51"/>
      <c r="V13" s="7"/>
      <c r="W13" s="130"/>
    </row>
    <row r="14" spans="1:60" ht="26.25" customHeight="1" x14ac:dyDescent="0.25">
      <c r="A14" s="425"/>
      <c r="B14" s="425"/>
      <c r="C14" s="425"/>
      <c r="D14" s="425"/>
      <c r="E14" s="425"/>
      <c r="F14" s="425"/>
      <c r="G14" s="425"/>
      <c r="H14" s="425"/>
      <c r="I14" s="425"/>
      <c r="J14" s="425"/>
      <c r="K14" s="425"/>
      <c r="L14" s="425"/>
      <c r="M14" s="425"/>
      <c r="N14" s="425"/>
      <c r="O14" s="425"/>
      <c r="P14" s="425"/>
      <c r="Q14" s="425"/>
      <c r="R14" s="425"/>
      <c r="S14" s="399"/>
      <c r="T14" s="400"/>
      <c r="U14" s="52"/>
      <c r="V14" s="7"/>
      <c r="W14" s="130"/>
      <c r="Z14" s="11"/>
      <c r="AA14" s="11"/>
    </row>
    <row r="15" spans="1:60" ht="37.5" customHeight="1" x14ac:dyDescent="0.25">
      <c r="A15" s="48" t="s">
        <v>164</v>
      </c>
      <c r="B15" s="382" t="s">
        <v>161</v>
      </c>
      <c r="C15" s="382"/>
      <c r="D15" s="382"/>
      <c r="E15" s="382"/>
      <c r="F15" s="382"/>
      <c r="G15" s="382"/>
      <c r="H15" s="382"/>
      <c r="I15" s="382"/>
      <c r="J15" s="382"/>
      <c r="K15" s="382"/>
      <c r="L15" s="382"/>
      <c r="M15" s="382"/>
      <c r="N15" s="382"/>
      <c r="O15" s="382"/>
      <c r="P15" s="382"/>
      <c r="Q15" s="382"/>
      <c r="R15" s="382"/>
      <c r="S15" s="382"/>
      <c r="T15" s="382"/>
      <c r="U15" s="383"/>
      <c r="V15" s="79"/>
      <c r="W15" s="130"/>
      <c r="Z15" s="11"/>
      <c r="AA15" s="11"/>
    </row>
    <row r="16" spans="1:60" ht="57.75" customHeight="1" x14ac:dyDescent="0.25">
      <c r="A16" s="413" t="s">
        <v>304</v>
      </c>
      <c r="B16" s="414"/>
      <c r="C16" s="414"/>
      <c r="D16" s="414"/>
      <c r="E16" s="414"/>
      <c r="F16" s="414"/>
      <c r="G16" s="414"/>
      <c r="H16" s="414"/>
      <c r="I16" s="414"/>
      <c r="J16" s="414"/>
      <c r="K16" s="414"/>
      <c r="L16" s="414"/>
      <c r="M16" s="414"/>
      <c r="N16" s="414"/>
      <c r="O16" s="414"/>
      <c r="P16" s="414"/>
      <c r="Q16" s="414"/>
      <c r="R16" s="414"/>
      <c r="S16" s="414"/>
      <c r="T16" s="173" t="s">
        <v>272</v>
      </c>
      <c r="U16" s="132" t="str">
        <f>INSTRUCCIONES!Y31</f>
        <v/>
      </c>
      <c r="V16" s="7"/>
      <c r="W16" s="130"/>
      <c r="Y16" s="12" t="str">
        <f>TRIM(IF(AUX!B5="","",AUX!B5))</f>
        <v/>
      </c>
      <c r="Z16" s="11"/>
      <c r="AA16" s="11"/>
    </row>
    <row r="17" spans="1:27" ht="33.75" customHeight="1" x14ac:dyDescent="0.25">
      <c r="A17" s="401"/>
      <c r="B17" s="402"/>
      <c r="C17" s="402"/>
      <c r="D17" s="402"/>
      <c r="E17" s="402"/>
      <c r="F17" s="402"/>
      <c r="G17" s="402"/>
      <c r="H17" s="402"/>
      <c r="I17" s="402"/>
      <c r="J17" s="402"/>
      <c r="K17" s="402"/>
      <c r="L17" s="402"/>
      <c r="M17" s="402"/>
      <c r="N17" s="402"/>
      <c r="O17" s="402"/>
      <c r="P17" s="402"/>
      <c r="Q17" s="402"/>
      <c r="R17" s="402"/>
      <c r="S17" s="402"/>
      <c r="T17" s="402"/>
      <c r="U17" s="403"/>
      <c r="W17" s="130"/>
      <c r="Y17" s="12" t="str">
        <f>IF(AUX!B29="",AUX!B6,AUX!B29)</f>
        <v/>
      </c>
    </row>
    <row r="18" spans="1:27" ht="27.75" customHeight="1" thickBot="1" x14ac:dyDescent="0.3">
      <c r="A18" s="48" t="s">
        <v>166</v>
      </c>
      <c r="B18" s="365" t="s">
        <v>406</v>
      </c>
      <c r="C18" s="365"/>
      <c r="D18" s="365"/>
      <c r="E18" s="365"/>
      <c r="F18" s="365"/>
      <c r="G18" s="365"/>
      <c r="H18" s="365"/>
      <c r="I18" s="365"/>
      <c r="J18" s="365"/>
      <c r="K18" s="365"/>
      <c r="L18" s="365"/>
      <c r="M18" s="365"/>
      <c r="N18" s="365"/>
      <c r="O18" s="365"/>
      <c r="P18" s="365"/>
      <c r="Q18" s="365"/>
      <c r="R18" s="365"/>
      <c r="S18" s="365"/>
      <c r="T18" s="365"/>
      <c r="U18" s="323"/>
      <c r="W18" s="130"/>
    </row>
    <row r="19" spans="1:27" ht="27.75" hidden="1" customHeight="1" thickBot="1" x14ac:dyDescent="0.3">
      <c r="A19" s="366" t="str">
        <f>"No obstante de que el Banco me informó sobre los efectos de la(s) retención(es) judicial(es) que pesa(n) sobre mi persona, solicito proceder con la apertura de cuenta, bajo mi entera y absoluta responsabilidad."</f>
        <v>No obstante de que el Banco me informó sobre los efectos de la(s) retención(es) judicial(es) que pesa(n) sobre mi persona, solicito proceder con la apertura de cuenta, bajo mi entera y absoluta responsabilidad.</v>
      </c>
      <c r="B19" s="367"/>
      <c r="C19" s="367"/>
      <c r="D19" s="367"/>
      <c r="E19" s="367"/>
      <c r="F19" s="367"/>
      <c r="G19" s="367"/>
      <c r="H19" s="367"/>
      <c r="I19" s="367"/>
      <c r="J19" s="367"/>
      <c r="K19" s="367"/>
      <c r="L19" s="367"/>
      <c r="M19" s="367"/>
      <c r="N19" s="367"/>
      <c r="O19" s="367"/>
      <c r="P19" s="367"/>
      <c r="Q19" s="367"/>
      <c r="R19" s="367"/>
      <c r="S19" s="367"/>
      <c r="T19" s="367"/>
      <c r="U19" s="368"/>
      <c r="W19" s="130"/>
    </row>
    <row r="20" spans="1:27" ht="18" customHeight="1" thickTop="1" x14ac:dyDescent="0.25">
      <c r="A20" s="48" t="s">
        <v>171</v>
      </c>
      <c r="B20" s="374" t="s">
        <v>163</v>
      </c>
      <c r="C20" s="374"/>
      <c r="D20" s="374"/>
      <c r="E20" s="374"/>
      <c r="F20" s="374"/>
      <c r="G20" s="374"/>
      <c r="H20" s="374"/>
      <c r="I20" s="374"/>
      <c r="J20" s="374"/>
      <c r="K20" s="374"/>
      <c r="L20" s="374"/>
      <c r="M20" s="374"/>
      <c r="N20" s="374"/>
      <c r="O20" s="374"/>
      <c r="P20" s="374"/>
      <c r="Q20" s="374"/>
      <c r="R20" s="374"/>
      <c r="S20" s="374"/>
      <c r="T20" s="374"/>
      <c r="U20" s="375"/>
      <c r="V20" s="18"/>
      <c r="W20" s="131"/>
      <c r="Y20" s="21"/>
      <c r="Z20" s="11"/>
      <c r="AA20" s="11"/>
    </row>
    <row r="21" spans="1:27" s="11" customFormat="1" ht="23.25" customHeight="1" x14ac:dyDescent="0.25">
      <c r="A21" s="379" t="s">
        <v>88</v>
      </c>
      <c r="B21" s="380"/>
      <c r="C21" s="380"/>
      <c r="D21" s="380"/>
      <c r="E21" s="380"/>
      <c r="F21" s="380"/>
      <c r="G21" s="380"/>
      <c r="H21" s="380"/>
      <c r="I21" s="380"/>
      <c r="J21" s="380"/>
      <c r="K21" s="380"/>
      <c r="L21" s="380"/>
      <c r="M21" s="380"/>
      <c r="N21" s="380"/>
      <c r="O21" s="380"/>
      <c r="P21" s="380"/>
      <c r="Q21" s="380"/>
      <c r="R21" s="380"/>
      <c r="S21" s="380"/>
      <c r="T21" s="380"/>
      <c r="U21" s="381"/>
      <c r="V21" s="18"/>
      <c r="W21" s="130"/>
      <c r="X21" s="12"/>
      <c r="Y21" s="12" t="str">
        <f>TRIM(IF(AUX!B7="",AUX!B30,AUX!B7))</f>
        <v>No Aplica</v>
      </c>
    </row>
    <row r="22" spans="1:27" s="11" customFormat="1" ht="22.5" customHeight="1" x14ac:dyDescent="0.25">
      <c r="A22" s="429" t="s">
        <v>172</v>
      </c>
      <c r="B22" s="429"/>
      <c r="C22" s="429"/>
      <c r="D22" s="429"/>
      <c r="E22" s="429"/>
      <c r="F22" s="429"/>
      <c r="G22" s="429"/>
      <c r="H22" s="429"/>
      <c r="I22" s="401"/>
      <c r="J22" s="402"/>
      <c r="K22" s="402"/>
      <c r="L22" s="402"/>
      <c r="M22" s="402"/>
      <c r="N22" s="402"/>
      <c r="O22" s="402"/>
      <c r="P22" s="402"/>
      <c r="Q22" s="402"/>
      <c r="R22" s="402"/>
      <c r="S22" s="402"/>
      <c r="T22" s="402"/>
      <c r="U22" s="403"/>
      <c r="V22" s="18"/>
      <c r="W22" s="130"/>
      <c r="X22" s="12"/>
      <c r="Y22" s="12"/>
    </row>
    <row r="23" spans="1:27" s="11" customFormat="1" ht="24.75" customHeight="1" x14ac:dyDescent="0.25">
      <c r="A23" s="356" t="s">
        <v>128</v>
      </c>
      <c r="B23" s="356"/>
      <c r="C23" s="356"/>
      <c r="D23" s="356"/>
      <c r="E23" s="356"/>
      <c r="F23" s="356"/>
      <c r="G23" s="356"/>
      <c r="H23" s="356"/>
      <c r="I23" s="426"/>
      <c r="J23" s="427"/>
      <c r="K23" s="427"/>
      <c r="L23" s="427"/>
      <c r="M23" s="427"/>
      <c r="N23" s="427"/>
      <c r="O23" s="427"/>
      <c r="P23" s="427"/>
      <c r="Q23" s="427"/>
      <c r="R23" s="427"/>
      <c r="S23" s="427"/>
      <c r="T23" s="427"/>
      <c r="U23" s="428"/>
      <c r="V23" s="18"/>
      <c r="W23" s="130"/>
      <c r="X23" s="12"/>
      <c r="Y23" s="12" t="str">
        <f>TRIM(IF(AUX!B14="",AUX!B36,AUX!B14))</f>
        <v/>
      </c>
      <c r="Z23" s="12"/>
      <c r="AA23" s="12"/>
    </row>
    <row r="24" spans="1:27" ht="50.25" customHeight="1" x14ac:dyDescent="0.25">
      <c r="A24" s="48" t="s">
        <v>34</v>
      </c>
      <c r="B24" s="382" t="s">
        <v>59</v>
      </c>
      <c r="C24" s="382"/>
      <c r="D24" s="382"/>
      <c r="E24" s="382"/>
      <c r="F24" s="382"/>
      <c r="G24" s="382"/>
      <c r="H24" s="382"/>
      <c r="I24" s="382"/>
      <c r="J24" s="382"/>
      <c r="K24" s="382"/>
      <c r="L24" s="382"/>
      <c r="M24" s="382"/>
      <c r="N24" s="382"/>
      <c r="O24" s="382"/>
      <c r="P24" s="382"/>
      <c r="Q24" s="382"/>
      <c r="R24" s="382"/>
      <c r="S24" s="382"/>
      <c r="T24" s="382"/>
      <c r="U24" s="383"/>
      <c r="V24" s="18"/>
      <c r="W24" s="130"/>
      <c r="Y24" s="12" t="str">
        <f>TRIM(IF(AUX!B15="",AUX!B37,AUX!B15))</f>
        <v/>
      </c>
      <c r="Z24" s="11"/>
      <c r="AA24" s="11"/>
    </row>
    <row r="25" spans="1:27" s="11" customFormat="1" ht="23.25" customHeight="1" x14ac:dyDescent="0.25">
      <c r="A25" s="379" t="s">
        <v>165</v>
      </c>
      <c r="B25" s="380"/>
      <c r="C25" s="380"/>
      <c r="D25" s="380"/>
      <c r="E25" s="380"/>
      <c r="F25" s="380"/>
      <c r="G25" s="380"/>
      <c r="H25" s="380"/>
      <c r="I25" s="380"/>
      <c r="J25" s="380"/>
      <c r="K25" s="380"/>
      <c r="L25" s="380"/>
      <c r="M25" s="380"/>
      <c r="N25" s="380"/>
      <c r="O25" s="380"/>
      <c r="P25" s="380"/>
      <c r="Q25" s="380"/>
      <c r="R25" s="380"/>
      <c r="S25" s="380"/>
      <c r="T25" s="380"/>
      <c r="U25" s="381"/>
      <c r="V25" s="43"/>
      <c r="W25" s="130"/>
      <c r="X25" s="12"/>
      <c r="Y25" s="12"/>
      <c r="Z25" s="12"/>
      <c r="AA25" s="12"/>
    </row>
    <row r="26" spans="1:27" s="11" customFormat="1" ht="29.25" customHeight="1" x14ac:dyDescent="0.25">
      <c r="A26" s="395" t="s">
        <v>173</v>
      </c>
      <c r="B26" s="395"/>
      <c r="C26" s="395"/>
      <c r="D26" s="395"/>
      <c r="E26" s="395"/>
      <c r="F26" s="395"/>
      <c r="G26" s="395"/>
      <c r="H26" s="395"/>
      <c r="I26" s="395"/>
      <c r="J26" s="376"/>
      <c r="K26" s="377"/>
      <c r="L26" s="377"/>
      <c r="M26" s="377"/>
      <c r="N26" s="377"/>
      <c r="O26" s="377"/>
      <c r="P26" s="377"/>
      <c r="Q26" s="378"/>
      <c r="R26" s="84"/>
      <c r="S26" s="84"/>
      <c r="T26" s="84"/>
      <c r="U26" s="53"/>
      <c r="V26" s="43"/>
      <c r="W26" s="130"/>
      <c r="X26" s="12"/>
      <c r="Y26" s="12"/>
      <c r="Z26" s="12"/>
      <c r="AA26" s="12"/>
    </row>
    <row r="27" spans="1:27" s="11" customFormat="1" ht="24.75" customHeight="1" x14ac:dyDescent="0.25">
      <c r="A27" s="369" t="s">
        <v>174</v>
      </c>
      <c r="B27" s="369"/>
      <c r="C27" s="369"/>
      <c r="D27" s="369"/>
      <c r="E27" s="369"/>
      <c r="F27" s="369"/>
      <c r="G27" s="369"/>
      <c r="H27" s="369"/>
      <c r="I27" s="369"/>
      <c r="J27" s="376"/>
      <c r="K27" s="377"/>
      <c r="L27" s="377"/>
      <c r="M27" s="377"/>
      <c r="N27" s="377"/>
      <c r="O27" s="377"/>
      <c r="P27" s="378"/>
      <c r="Q27" s="174"/>
      <c r="R27" s="82"/>
      <c r="S27" s="82"/>
      <c r="T27" s="82"/>
      <c r="U27" s="51"/>
      <c r="V27" s="43"/>
      <c r="W27" s="130"/>
      <c r="X27" s="12"/>
      <c r="Y27" s="12"/>
      <c r="Z27" s="12"/>
      <c r="AA27" s="12"/>
    </row>
    <row r="28" spans="1:27" ht="25.5" customHeight="1" x14ac:dyDescent="0.25">
      <c r="A28" s="389" t="s">
        <v>175</v>
      </c>
      <c r="B28" s="389"/>
      <c r="C28" s="389"/>
      <c r="D28" s="389"/>
      <c r="E28" s="389"/>
      <c r="F28" s="389"/>
      <c r="G28" s="389"/>
      <c r="H28" s="389"/>
      <c r="I28" s="389"/>
      <c r="J28" s="370"/>
      <c r="K28" s="371"/>
      <c r="L28" s="371"/>
      <c r="M28" s="371"/>
      <c r="N28" s="371"/>
      <c r="O28" s="371"/>
      <c r="P28" s="371"/>
      <c r="Q28" s="372"/>
      <c r="U28" s="51"/>
      <c r="V28" s="43"/>
      <c r="W28" s="130"/>
    </row>
    <row r="29" spans="1:27" s="11" customFormat="1" ht="24.75" customHeight="1" x14ac:dyDescent="0.25">
      <c r="A29" s="373" t="s">
        <v>176</v>
      </c>
      <c r="B29" s="373"/>
      <c r="C29" s="373"/>
      <c r="D29" s="373"/>
      <c r="E29" s="373"/>
      <c r="F29" s="373"/>
      <c r="G29" s="373"/>
      <c r="H29" s="373"/>
      <c r="I29" s="373"/>
      <c r="J29" s="370"/>
      <c r="K29" s="371"/>
      <c r="L29" s="371"/>
      <c r="M29" s="371"/>
      <c r="N29" s="371"/>
      <c r="O29" s="371"/>
      <c r="P29" s="372"/>
      <c r="Q29" s="174"/>
      <c r="R29" s="83"/>
      <c r="S29" s="83"/>
      <c r="T29" s="83"/>
      <c r="U29" s="54"/>
      <c r="V29" s="43"/>
      <c r="W29" s="130"/>
      <c r="X29" s="12"/>
      <c r="Y29" s="12"/>
      <c r="Z29" s="12"/>
      <c r="AA29" s="12"/>
    </row>
    <row r="30" spans="1:27" ht="24.75" customHeight="1" x14ac:dyDescent="0.25">
      <c r="A30" s="384" t="s">
        <v>258</v>
      </c>
      <c r="B30" s="384"/>
      <c r="C30" s="384"/>
      <c r="D30" s="384"/>
      <c r="E30" s="384"/>
      <c r="F30" s="384"/>
      <c r="G30" s="384"/>
      <c r="H30" s="384"/>
      <c r="I30" s="384"/>
      <c r="J30" s="376"/>
      <c r="K30" s="377"/>
      <c r="L30" s="377"/>
      <c r="M30" s="377"/>
      <c r="N30" s="377"/>
      <c r="O30" s="377"/>
      <c r="P30" s="377"/>
      <c r="Q30" s="378"/>
      <c r="R30" s="84"/>
      <c r="S30" s="84"/>
      <c r="T30" s="84"/>
      <c r="U30" s="53"/>
      <c r="V30" s="43"/>
      <c r="W30" s="130"/>
    </row>
    <row r="31" spans="1:27" ht="20.25" customHeight="1" x14ac:dyDescent="0.25">
      <c r="A31" s="369" t="s">
        <v>256</v>
      </c>
      <c r="B31" s="369"/>
      <c r="C31" s="369"/>
      <c r="D31" s="369"/>
      <c r="E31" s="369"/>
      <c r="F31" s="369"/>
      <c r="G31" s="369"/>
      <c r="H31" s="369"/>
      <c r="I31" s="369"/>
      <c r="J31" s="376"/>
      <c r="K31" s="377"/>
      <c r="L31" s="377"/>
      <c r="M31" s="377"/>
      <c r="N31" s="377"/>
      <c r="O31" s="377"/>
      <c r="P31" s="378"/>
      <c r="Q31" s="174"/>
      <c r="U31" s="51"/>
      <c r="V31" s="43"/>
      <c r="W31" s="130"/>
      <c r="Y31" s="12" t="str">
        <f>TRIM(IF(AUX!B20="",AUX!B42,AUX!B20))</f>
        <v/>
      </c>
    </row>
    <row r="32" spans="1:27" ht="25.5" customHeight="1" x14ac:dyDescent="0.25">
      <c r="A32" s="369" t="s">
        <v>257</v>
      </c>
      <c r="B32" s="369"/>
      <c r="C32" s="369"/>
      <c r="D32" s="369"/>
      <c r="E32" s="369"/>
      <c r="F32" s="369"/>
      <c r="G32" s="369"/>
      <c r="H32" s="369"/>
      <c r="I32" s="369"/>
      <c r="J32" s="370"/>
      <c r="K32" s="371"/>
      <c r="L32" s="371"/>
      <c r="M32" s="371"/>
      <c r="N32" s="371"/>
      <c r="O32" s="371"/>
      <c r="P32" s="371"/>
      <c r="Q32" s="372"/>
      <c r="U32" s="51"/>
      <c r="V32" s="43"/>
      <c r="W32" s="122"/>
    </row>
    <row r="33" spans="1:58" ht="25.5" customHeight="1" x14ac:dyDescent="0.25">
      <c r="A33" s="373" t="s">
        <v>259</v>
      </c>
      <c r="B33" s="373"/>
      <c r="C33" s="373"/>
      <c r="D33" s="373"/>
      <c r="E33" s="373"/>
      <c r="F33" s="373"/>
      <c r="G33" s="373"/>
      <c r="H33" s="373"/>
      <c r="I33" s="373"/>
      <c r="J33" s="370"/>
      <c r="K33" s="371"/>
      <c r="L33" s="371"/>
      <c r="M33" s="371"/>
      <c r="N33" s="371"/>
      <c r="O33" s="371"/>
      <c r="P33" s="372"/>
      <c r="Q33" s="174"/>
      <c r="R33" s="83"/>
      <c r="S33" s="83"/>
      <c r="T33" s="83"/>
      <c r="U33" s="54"/>
      <c r="V33" s="43"/>
      <c r="W33" s="123"/>
    </row>
    <row r="34" spans="1:58" ht="25.5" customHeight="1" x14ac:dyDescent="0.25">
      <c r="A34" s="369" t="s">
        <v>260</v>
      </c>
      <c r="B34" s="369"/>
      <c r="C34" s="369"/>
      <c r="D34" s="369"/>
      <c r="E34" s="369"/>
      <c r="F34" s="369"/>
      <c r="G34" s="369"/>
      <c r="H34" s="369"/>
      <c r="I34" s="369"/>
      <c r="J34" s="370"/>
      <c r="K34" s="371"/>
      <c r="L34" s="371"/>
      <c r="M34" s="371"/>
      <c r="N34" s="371"/>
      <c r="O34" s="371"/>
      <c r="P34" s="371"/>
      <c r="Q34" s="372"/>
      <c r="U34" s="51"/>
      <c r="V34" s="19">
        <v>2</v>
      </c>
      <c r="W34" s="123"/>
    </row>
    <row r="35" spans="1:58" ht="21.75" customHeight="1" x14ac:dyDescent="0.25">
      <c r="A35" s="373" t="s">
        <v>261</v>
      </c>
      <c r="B35" s="373"/>
      <c r="C35" s="373"/>
      <c r="D35" s="373"/>
      <c r="E35" s="373"/>
      <c r="F35" s="373"/>
      <c r="G35" s="373"/>
      <c r="H35" s="373"/>
      <c r="I35" s="373"/>
      <c r="J35" s="370"/>
      <c r="K35" s="371"/>
      <c r="L35" s="371"/>
      <c r="M35" s="371"/>
      <c r="N35" s="371"/>
      <c r="O35" s="371"/>
      <c r="P35" s="372"/>
      <c r="Q35" s="174"/>
      <c r="R35" s="83"/>
      <c r="S35" s="83"/>
      <c r="T35" s="83"/>
      <c r="U35" s="54"/>
      <c r="V35" s="12"/>
      <c r="W35" s="123"/>
    </row>
    <row r="36" spans="1:58" ht="17.25" customHeight="1" x14ac:dyDescent="0.25">
      <c r="A36" s="48" t="s">
        <v>35</v>
      </c>
      <c r="B36" s="175" t="s">
        <v>33</v>
      </c>
      <c r="C36" s="56"/>
      <c r="D36" s="56"/>
      <c r="E36" s="56"/>
      <c r="F36" s="56"/>
      <c r="G36" s="56"/>
      <c r="H36" s="56"/>
      <c r="I36" s="85"/>
      <c r="J36" s="85"/>
      <c r="K36" s="85"/>
      <c r="L36" s="85"/>
      <c r="M36" s="85"/>
      <c r="N36" s="85"/>
      <c r="O36" s="85"/>
      <c r="P36" s="85"/>
      <c r="Q36" s="85"/>
      <c r="R36" s="85"/>
      <c r="S36" s="85"/>
      <c r="T36" s="85"/>
      <c r="U36" s="86"/>
      <c r="V36" s="12"/>
      <c r="W36" s="123"/>
    </row>
    <row r="37" spans="1:58" ht="33" customHeight="1" x14ac:dyDescent="0.25">
      <c r="A37" s="379" t="s">
        <v>254</v>
      </c>
      <c r="B37" s="379"/>
      <c r="C37" s="379"/>
      <c r="D37" s="379"/>
      <c r="E37" s="379"/>
      <c r="F37" s="379"/>
      <c r="G37" s="379"/>
      <c r="H37" s="379"/>
      <c r="I37" s="379"/>
      <c r="J37" s="379"/>
      <c r="K37" s="379"/>
      <c r="L37" s="379"/>
      <c r="M37" s="379"/>
      <c r="N37" s="379"/>
      <c r="O37" s="379"/>
      <c r="P37" s="379"/>
      <c r="Q37" s="379"/>
      <c r="R37" s="379"/>
      <c r="S37" s="379"/>
      <c r="T37" s="379"/>
      <c r="U37" s="394"/>
      <c r="V37" s="12"/>
      <c r="W37" s="123"/>
    </row>
    <row r="38" spans="1:58" ht="27" customHeight="1" x14ac:dyDescent="0.25">
      <c r="A38" s="385" t="s">
        <v>255</v>
      </c>
      <c r="B38" s="385"/>
      <c r="C38" s="385"/>
      <c r="D38" s="385"/>
      <c r="E38" s="385"/>
      <c r="F38" s="385"/>
      <c r="G38" s="385"/>
      <c r="H38" s="385"/>
      <c r="I38" s="386"/>
      <c r="J38" s="387"/>
      <c r="K38" s="387"/>
      <c r="L38" s="387"/>
      <c r="M38" s="387"/>
      <c r="N38" s="387"/>
      <c r="O38" s="387"/>
      <c r="P38" s="387"/>
      <c r="Q38" s="387"/>
      <c r="R38" s="387"/>
      <c r="S38" s="387"/>
      <c r="T38" s="387"/>
      <c r="U38" s="388"/>
      <c r="V38" s="12"/>
      <c r="W38" s="123"/>
    </row>
    <row r="39" spans="1:58" ht="27" customHeight="1" x14ac:dyDescent="0.25">
      <c r="A39" s="176" t="s">
        <v>87</v>
      </c>
      <c r="B39" s="80"/>
      <c r="C39" s="80"/>
      <c r="D39" s="80"/>
      <c r="E39" s="80"/>
      <c r="F39" s="80"/>
      <c r="G39" s="80"/>
      <c r="H39" s="80"/>
      <c r="I39" s="80"/>
      <c r="J39" s="80"/>
      <c r="K39" s="80"/>
      <c r="L39" s="80"/>
      <c r="M39" s="80"/>
      <c r="N39" s="80"/>
      <c r="O39" s="80"/>
      <c r="P39" s="80"/>
      <c r="Q39" s="80"/>
      <c r="R39" s="80"/>
      <c r="S39" s="80"/>
      <c r="T39" s="80"/>
      <c r="U39" s="81"/>
      <c r="V39" s="12"/>
      <c r="W39" s="123"/>
    </row>
    <row r="40" spans="1:58" s="11" customFormat="1" ht="27.75" customHeight="1" x14ac:dyDescent="0.25">
      <c r="A40" s="390" t="s">
        <v>179</v>
      </c>
      <c r="B40" s="390"/>
      <c r="C40" s="390"/>
      <c r="D40" s="390"/>
      <c r="E40" s="390"/>
      <c r="F40" s="390"/>
      <c r="G40" s="390"/>
      <c r="H40" s="390"/>
      <c r="I40" s="391"/>
      <c r="J40" s="392"/>
      <c r="K40" s="393"/>
      <c r="L40" s="57"/>
      <c r="M40" s="57"/>
      <c r="N40" s="57"/>
      <c r="O40" s="57"/>
      <c r="P40" s="58"/>
      <c r="Q40" s="58"/>
      <c r="R40" s="58"/>
      <c r="S40" s="58"/>
      <c r="T40" s="58"/>
      <c r="U40" s="59"/>
      <c r="V40" s="12"/>
      <c r="W40" s="123"/>
      <c r="X40" s="12"/>
      <c r="Y40" s="12"/>
      <c r="Z40" s="12"/>
      <c r="AA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row>
    <row r="41" spans="1:58" s="11" customFormat="1" ht="21" customHeight="1" x14ac:dyDescent="0.25">
      <c r="A41" s="380" t="s">
        <v>156</v>
      </c>
      <c r="B41" s="380"/>
      <c r="C41" s="380"/>
      <c r="D41" s="380"/>
      <c r="E41" s="380"/>
      <c r="F41" s="380"/>
      <c r="G41" s="380"/>
      <c r="H41" s="380"/>
      <c r="I41" s="380"/>
      <c r="J41" s="380"/>
      <c r="K41" s="380"/>
      <c r="L41" s="380"/>
      <c r="M41" s="380"/>
      <c r="N41" s="380"/>
      <c r="O41" s="380"/>
      <c r="P41" s="380"/>
      <c r="Q41" s="380"/>
      <c r="R41" s="380"/>
      <c r="S41" s="380"/>
      <c r="T41" s="380"/>
      <c r="U41" s="381"/>
      <c r="V41" s="12"/>
      <c r="W41" s="123"/>
      <c r="X41" s="12"/>
      <c r="Y41" s="12"/>
      <c r="Z41" s="12"/>
      <c r="AA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row>
    <row r="42" spans="1:58" s="11" customFormat="1" ht="28.5" customHeight="1" x14ac:dyDescent="0.25">
      <c r="A42" s="369" t="s">
        <v>180</v>
      </c>
      <c r="B42" s="369"/>
      <c r="C42" s="369"/>
      <c r="D42" s="369"/>
      <c r="E42" s="369"/>
      <c r="F42" s="369"/>
      <c r="G42" s="369"/>
      <c r="H42" s="485"/>
      <c r="I42" s="485"/>
      <c r="J42" s="364" t="s">
        <v>181</v>
      </c>
      <c r="K42" s="364"/>
      <c r="L42" s="485"/>
      <c r="M42" s="485"/>
      <c r="N42" s="485"/>
      <c r="O42" s="485"/>
      <c r="P42" s="505" t="s">
        <v>182</v>
      </c>
      <c r="Q42" s="505"/>
      <c r="R42" s="506"/>
      <c r="S42" s="506"/>
      <c r="T42" s="506"/>
      <c r="U42" s="506"/>
      <c r="V42" s="12"/>
      <c r="W42" s="124"/>
      <c r="X42" s="12"/>
      <c r="Y42" s="12"/>
      <c r="Z42" s="12"/>
      <c r="AA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row>
    <row r="43" spans="1:58" ht="26.25" customHeight="1" x14ac:dyDescent="0.25">
      <c r="A43" s="389" t="s">
        <v>183</v>
      </c>
      <c r="B43" s="389"/>
      <c r="C43" s="389"/>
      <c r="D43" s="389"/>
      <c r="E43" s="389"/>
      <c r="F43" s="389"/>
      <c r="G43" s="389"/>
      <c r="H43" s="350"/>
      <c r="I43" s="351"/>
      <c r="J43" s="351"/>
      <c r="K43" s="351"/>
      <c r="L43" s="351"/>
      <c r="M43" s="351"/>
      <c r="N43" s="351"/>
      <c r="O43" s="351"/>
      <c r="P43" s="351"/>
      <c r="Q43" s="351"/>
      <c r="R43" s="351"/>
      <c r="S43" s="351"/>
      <c r="T43" s="351"/>
      <c r="U43" s="352"/>
      <c r="V43" s="12"/>
      <c r="W43" s="124"/>
    </row>
    <row r="44" spans="1:58" ht="29.25" customHeight="1" x14ac:dyDescent="0.25">
      <c r="A44" s="356" t="s">
        <v>129</v>
      </c>
      <c r="B44" s="356"/>
      <c r="C44" s="356"/>
      <c r="D44" s="356"/>
      <c r="E44" s="356"/>
      <c r="F44" s="356"/>
      <c r="G44" s="356"/>
      <c r="H44" s="350"/>
      <c r="I44" s="351"/>
      <c r="J44" s="351"/>
      <c r="K44" s="351"/>
      <c r="L44" s="351"/>
      <c r="M44" s="351"/>
      <c r="N44" s="351"/>
      <c r="O44" s="351"/>
      <c r="P44" s="351"/>
      <c r="Q44" s="351"/>
      <c r="R44" s="351"/>
      <c r="S44" s="351"/>
      <c r="T44" s="351"/>
      <c r="U44" s="352"/>
      <c r="V44" s="12"/>
      <c r="W44" s="124"/>
    </row>
    <row r="45" spans="1:58" ht="30.75" customHeight="1" x14ac:dyDescent="0.25">
      <c r="A45" s="356" t="s">
        <v>184</v>
      </c>
      <c r="B45" s="356"/>
      <c r="C45" s="356"/>
      <c r="D45" s="356"/>
      <c r="E45" s="356"/>
      <c r="F45" s="356"/>
      <c r="G45" s="356"/>
      <c r="H45" s="353"/>
      <c r="I45" s="353"/>
      <c r="J45" s="353"/>
      <c r="K45" s="353"/>
      <c r="L45" s="353"/>
      <c r="M45" s="353"/>
      <c r="N45" s="354" t="s">
        <v>253</v>
      </c>
      <c r="O45" s="354"/>
      <c r="P45" s="354"/>
      <c r="Q45" s="354"/>
      <c r="R45" s="355" t="s">
        <v>349</v>
      </c>
      <c r="S45" s="355"/>
      <c r="T45" s="355"/>
      <c r="U45" s="355"/>
      <c r="V45" s="12"/>
      <c r="W45" s="124"/>
    </row>
    <row r="46" spans="1:58" ht="16.5" customHeight="1" x14ac:dyDescent="0.25">
      <c r="A46" s="48" t="s">
        <v>283</v>
      </c>
      <c r="B46" s="374" t="s">
        <v>308</v>
      </c>
      <c r="C46" s="374"/>
      <c r="D46" s="374"/>
      <c r="E46" s="374"/>
      <c r="F46" s="374"/>
      <c r="G46" s="374"/>
      <c r="H46" s="374"/>
      <c r="I46" s="374"/>
      <c r="J46" s="374"/>
      <c r="K46" s="374"/>
      <c r="L46" s="374"/>
      <c r="M46" s="374"/>
      <c r="N46" s="374"/>
      <c r="O46" s="374"/>
      <c r="P46" s="374"/>
      <c r="Q46" s="374"/>
      <c r="R46" s="374"/>
      <c r="S46" s="374"/>
      <c r="T46" s="374"/>
      <c r="U46" s="375"/>
      <c r="V46" s="18"/>
      <c r="W46" s="124"/>
    </row>
    <row r="47" spans="1:58" ht="42" customHeight="1" x14ac:dyDescent="0.25">
      <c r="A47" s="379" t="s">
        <v>367</v>
      </c>
      <c r="B47" s="380"/>
      <c r="C47" s="380"/>
      <c r="D47" s="380"/>
      <c r="E47" s="380"/>
      <c r="F47" s="380"/>
      <c r="G47" s="380"/>
      <c r="H47" s="380"/>
      <c r="I47" s="380"/>
      <c r="J47" s="380"/>
      <c r="K47" s="380"/>
      <c r="L47" s="380"/>
      <c r="M47" s="380"/>
      <c r="N47" s="380"/>
      <c r="O47" s="380"/>
      <c r="P47" s="380"/>
      <c r="Q47" s="380"/>
      <c r="R47" s="380"/>
      <c r="S47" s="380"/>
      <c r="T47" s="380"/>
      <c r="U47" s="381"/>
      <c r="V47" s="18"/>
      <c r="W47" s="125"/>
    </row>
    <row r="48" spans="1:58" ht="20.25" customHeight="1" x14ac:dyDescent="0.25">
      <c r="A48" s="380" t="s">
        <v>194</v>
      </c>
      <c r="B48" s="380"/>
      <c r="C48" s="380"/>
      <c r="D48" s="380"/>
      <c r="E48" s="380"/>
      <c r="F48" s="380"/>
      <c r="G48" s="380"/>
      <c r="H48" s="380"/>
      <c r="I48" s="380"/>
      <c r="J48" s="380"/>
      <c r="K48" s="380"/>
      <c r="L48" s="380"/>
      <c r="M48" s="380"/>
      <c r="N48" s="380"/>
      <c r="O48" s="380"/>
      <c r="P48" s="380"/>
      <c r="Q48" s="380"/>
      <c r="R48" s="380"/>
      <c r="S48" s="380"/>
      <c r="T48" s="380"/>
      <c r="U48" s="381"/>
      <c r="V48" s="18"/>
      <c r="W48" s="123"/>
    </row>
    <row r="49" spans="1:58" ht="39.75" customHeight="1" x14ac:dyDescent="0.25">
      <c r="A49" s="493" t="s">
        <v>380</v>
      </c>
      <c r="B49" s="493"/>
      <c r="C49" s="493"/>
      <c r="D49" s="493"/>
      <c r="E49" s="493"/>
      <c r="F49" s="493"/>
      <c r="G49" s="493"/>
      <c r="H49" s="493"/>
      <c r="I49" s="177"/>
      <c r="J49" s="178"/>
      <c r="K49" s="494" t="s">
        <v>368</v>
      </c>
      <c r="L49" s="494"/>
      <c r="M49" s="179"/>
      <c r="N49" s="497"/>
      <c r="O49" s="497"/>
      <c r="P49" s="180"/>
      <c r="Q49" s="498" t="str">
        <f>IF(AUX!A1&gt;=76,MID(AUX!B43,1,20),IF(AUX!A1&lt;76,MID(AUX!B21,1,20),""))</f>
        <v/>
      </c>
      <c r="R49" s="498"/>
      <c r="S49" s="498"/>
      <c r="T49" s="498"/>
      <c r="U49" s="499"/>
      <c r="W49" s="124"/>
    </row>
    <row r="50" spans="1:58" s="11" customFormat="1" ht="33" customHeight="1" x14ac:dyDescent="0.25">
      <c r="A50" s="362" t="s">
        <v>390</v>
      </c>
      <c r="B50" s="362"/>
      <c r="C50" s="362"/>
      <c r="D50" s="362"/>
      <c r="E50" s="362"/>
      <c r="F50" s="362"/>
      <c r="G50" s="362"/>
      <c r="H50" s="362"/>
      <c r="I50" s="177"/>
      <c r="J50" s="181"/>
      <c r="K50" s="320"/>
      <c r="L50" s="182"/>
      <c r="M50" s="183"/>
      <c r="N50" s="184"/>
      <c r="O50" s="184"/>
      <c r="P50" s="183"/>
      <c r="Q50" s="503"/>
      <c r="R50" s="503"/>
      <c r="S50" s="503"/>
      <c r="T50" s="503"/>
      <c r="U50" s="504"/>
      <c r="V50" s="82"/>
      <c r="W50" s="124"/>
      <c r="X50" s="12"/>
      <c r="Y50" s="12"/>
      <c r="Z50" s="12"/>
      <c r="AA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row>
    <row r="51" spans="1:58" s="11" customFormat="1" ht="24.75" customHeight="1" thickBot="1" x14ac:dyDescent="0.3">
      <c r="A51" s="455" t="s">
        <v>195</v>
      </c>
      <c r="B51" s="455"/>
      <c r="C51" s="455"/>
      <c r="D51" s="455"/>
      <c r="E51" s="455"/>
      <c r="F51" s="455"/>
      <c r="G51" s="455"/>
      <c r="H51" s="456"/>
      <c r="I51" s="177"/>
      <c r="J51" s="181"/>
      <c r="K51" s="182" t="s">
        <v>197</v>
      </c>
      <c r="L51" s="182"/>
      <c r="M51" s="185"/>
      <c r="N51" s="358" t="s">
        <v>198</v>
      </c>
      <c r="O51" s="438"/>
      <c r="P51" s="185"/>
      <c r="Q51" s="186"/>
      <c r="R51" s="186"/>
      <c r="S51" s="186"/>
      <c r="T51" s="186"/>
      <c r="U51" s="187"/>
      <c r="V51" s="82"/>
      <c r="W51" s="126"/>
      <c r="X51" s="12"/>
      <c r="Y51" s="12"/>
      <c r="Z51" s="12"/>
      <c r="AA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row>
    <row r="52" spans="1:58" s="11" customFormat="1" ht="24.75" customHeight="1" x14ac:dyDescent="0.25">
      <c r="A52" s="362" t="s">
        <v>352</v>
      </c>
      <c r="B52" s="362"/>
      <c r="C52" s="362"/>
      <c r="D52" s="362"/>
      <c r="E52" s="362"/>
      <c r="F52" s="362"/>
      <c r="G52" s="362"/>
      <c r="H52" s="363"/>
      <c r="I52" s="177"/>
      <c r="J52" s="181"/>
      <c r="K52" s="182" t="s">
        <v>197</v>
      </c>
      <c r="L52" s="182"/>
      <c r="M52" s="185"/>
      <c r="N52" s="358" t="s">
        <v>198</v>
      </c>
      <c r="O52" s="438"/>
      <c r="P52" s="185"/>
      <c r="Q52" s="357" t="s">
        <v>353</v>
      </c>
      <c r="R52" s="358"/>
      <c r="S52" s="500"/>
      <c r="T52" s="501"/>
      <c r="U52" s="502"/>
      <c r="V52" s="22"/>
      <c r="W52" s="127"/>
      <c r="X52" s="12"/>
      <c r="Y52" s="12"/>
      <c r="Z52" s="12"/>
      <c r="AA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row>
    <row r="53" spans="1:58" s="11" customFormat="1" ht="24.75" customHeight="1" x14ac:dyDescent="0.25">
      <c r="A53" s="436" t="s">
        <v>302</v>
      </c>
      <c r="B53" s="436"/>
      <c r="C53" s="436"/>
      <c r="D53" s="436"/>
      <c r="E53" s="436"/>
      <c r="F53" s="436"/>
      <c r="G53" s="436"/>
      <c r="H53" s="437"/>
      <c r="I53" s="177"/>
      <c r="J53" s="181"/>
      <c r="K53" s="182" t="s">
        <v>199</v>
      </c>
      <c r="L53" s="182"/>
      <c r="M53" s="188"/>
      <c r="N53" s="186"/>
      <c r="O53" s="189"/>
      <c r="P53" s="186"/>
      <c r="Q53" s="190"/>
      <c r="R53" s="190"/>
      <c r="S53" s="190"/>
      <c r="T53" s="190"/>
      <c r="U53" s="191"/>
      <c r="V53" s="22"/>
      <c r="W53" s="128"/>
      <c r="X53" s="12"/>
      <c r="Y53" s="12"/>
      <c r="Z53" s="12"/>
      <c r="AA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row>
    <row r="54" spans="1:58" s="11" customFormat="1" ht="27.75" customHeight="1" x14ac:dyDescent="0.25">
      <c r="A54" s="414" t="s">
        <v>379</v>
      </c>
      <c r="B54" s="491"/>
      <c r="C54" s="491"/>
      <c r="D54" s="491"/>
      <c r="E54" s="491"/>
      <c r="F54" s="491"/>
      <c r="G54" s="491"/>
      <c r="H54" s="491"/>
      <c r="I54" s="491"/>
      <c r="J54" s="491"/>
      <c r="K54" s="491"/>
      <c r="L54" s="491"/>
      <c r="M54" s="491"/>
      <c r="N54" s="491"/>
      <c r="O54" s="491"/>
      <c r="P54" s="491"/>
      <c r="Q54" s="491"/>
      <c r="R54" s="491"/>
      <c r="S54" s="491"/>
      <c r="T54" s="491"/>
      <c r="U54" s="492"/>
      <c r="V54" s="22"/>
      <c r="W54" s="128"/>
      <c r="X54" s="12"/>
      <c r="Y54" s="12"/>
      <c r="Z54" s="12"/>
      <c r="AA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row>
    <row r="55" spans="1:58" s="11" customFormat="1" ht="18" customHeight="1" collapsed="1" x14ac:dyDescent="0.25">
      <c r="A55" s="380" t="s">
        <v>321</v>
      </c>
      <c r="B55" s="380"/>
      <c r="C55" s="380"/>
      <c r="D55" s="380"/>
      <c r="E55" s="380"/>
      <c r="F55" s="380"/>
      <c r="G55" s="380"/>
      <c r="H55" s="380"/>
      <c r="I55" s="380"/>
      <c r="J55" s="380"/>
      <c r="K55" s="380"/>
      <c r="L55" s="380"/>
      <c r="M55" s="380"/>
      <c r="N55" s="380"/>
      <c r="O55" s="380"/>
      <c r="P55" s="380"/>
      <c r="Q55" s="380"/>
      <c r="R55" s="380"/>
      <c r="S55" s="380"/>
      <c r="T55" s="380"/>
      <c r="U55" s="381"/>
      <c r="V55" s="22"/>
      <c r="W55" s="128"/>
      <c r="X55" s="12"/>
      <c r="Y55" s="12"/>
      <c r="Z55" s="12"/>
      <c r="AA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row>
    <row r="56" spans="1:58" s="11" customFormat="1" ht="32.25" hidden="1" customHeight="1" outlineLevel="1" x14ac:dyDescent="0.25">
      <c r="A56" s="439" t="s">
        <v>369</v>
      </c>
      <c r="B56" s="439"/>
      <c r="C56" s="439"/>
      <c r="D56" s="439"/>
      <c r="E56" s="439"/>
      <c r="F56" s="439"/>
      <c r="G56" s="439"/>
      <c r="H56" s="439"/>
      <c r="I56" s="177"/>
      <c r="J56" s="181"/>
      <c r="K56" s="495" t="s">
        <v>188</v>
      </c>
      <c r="L56" s="496"/>
      <c r="M56" s="440"/>
      <c r="N56" s="441"/>
      <c r="O56" s="442"/>
      <c r="P56" s="197" t="s">
        <v>191</v>
      </c>
      <c r="Q56" s="443"/>
      <c r="R56" s="444"/>
      <c r="S56" s="444"/>
      <c r="T56" s="444"/>
      <c r="U56" s="445"/>
      <c r="V56" s="22"/>
      <c r="W56" s="136"/>
      <c r="X56" s="12"/>
      <c r="Y56" s="12"/>
      <c r="Z56" s="12"/>
      <c r="AA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row>
    <row r="57" spans="1:58" s="11" customFormat="1" ht="39" hidden="1" customHeight="1" outlineLevel="1" x14ac:dyDescent="0.25">
      <c r="A57" s="439"/>
      <c r="B57" s="439"/>
      <c r="C57" s="439"/>
      <c r="D57" s="439"/>
      <c r="E57" s="439"/>
      <c r="F57" s="439"/>
      <c r="G57" s="439"/>
      <c r="H57" s="439"/>
      <c r="I57" s="194"/>
      <c r="J57" s="181"/>
      <c r="K57" s="436" t="s">
        <v>189</v>
      </c>
      <c r="L57" s="436"/>
      <c r="M57" s="446"/>
      <c r="N57" s="441"/>
      <c r="O57" s="442"/>
      <c r="P57" s="181"/>
      <c r="Q57" s="195"/>
      <c r="R57" s="195"/>
      <c r="S57" s="195"/>
      <c r="T57" s="195"/>
      <c r="U57" s="196"/>
      <c r="V57" s="78"/>
      <c r="W57" s="136"/>
      <c r="X57" s="12"/>
      <c r="Y57" s="12"/>
      <c r="Z57" s="12"/>
      <c r="AA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row>
    <row r="58" spans="1:58" s="11" customFormat="1" ht="18" customHeight="1" collapsed="1" thickBot="1" x14ac:dyDescent="0.3">
      <c r="A58" s="380" t="s">
        <v>370</v>
      </c>
      <c r="B58" s="380"/>
      <c r="C58" s="380"/>
      <c r="D58" s="380"/>
      <c r="E58" s="380"/>
      <c r="F58" s="380"/>
      <c r="G58" s="380"/>
      <c r="H58" s="380"/>
      <c r="I58" s="380"/>
      <c r="J58" s="380"/>
      <c r="K58" s="380"/>
      <c r="L58" s="380"/>
      <c r="M58" s="380"/>
      <c r="N58" s="380"/>
      <c r="O58" s="380"/>
      <c r="P58" s="380"/>
      <c r="Q58" s="380"/>
      <c r="R58" s="380"/>
      <c r="S58" s="380"/>
      <c r="T58" s="380"/>
      <c r="U58" s="381"/>
      <c r="V58" s="22"/>
      <c r="W58" s="137"/>
      <c r="X58" s="12"/>
      <c r="Y58" s="12"/>
      <c r="Z58" s="12"/>
      <c r="AA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row>
    <row r="59" spans="1:58" s="11" customFormat="1" ht="32.25" hidden="1" customHeight="1" outlineLevel="1" x14ac:dyDescent="0.25">
      <c r="A59" s="489" t="s">
        <v>347</v>
      </c>
      <c r="B59" s="489"/>
      <c r="C59" s="489"/>
      <c r="D59" s="489"/>
      <c r="E59" s="489"/>
      <c r="F59" s="489"/>
      <c r="G59" s="489"/>
      <c r="H59" s="489"/>
      <c r="I59" s="489"/>
      <c r="J59" s="489"/>
      <c r="K59" s="489"/>
      <c r="L59" s="489"/>
      <c r="M59" s="489"/>
      <c r="N59" s="489"/>
      <c r="O59" s="489"/>
      <c r="P59" s="489"/>
      <c r="Q59" s="489"/>
      <c r="R59" s="489"/>
      <c r="S59" s="489"/>
      <c r="T59" s="489"/>
      <c r="U59" s="490"/>
      <c r="V59" s="22"/>
      <c r="W59" s="136"/>
      <c r="X59" s="12"/>
      <c r="Y59" s="12"/>
      <c r="Z59" s="12"/>
      <c r="AA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row>
    <row r="60" spans="1:58" s="11" customFormat="1" ht="51.75" hidden="1" customHeight="1" outlineLevel="1" thickBot="1" x14ac:dyDescent="0.3">
      <c r="A60" s="472" t="s">
        <v>371</v>
      </c>
      <c r="B60" s="472"/>
      <c r="C60" s="472"/>
      <c r="D60" s="472"/>
      <c r="E60" s="472"/>
      <c r="F60" s="472"/>
      <c r="G60" s="472"/>
      <c r="H60" s="473"/>
      <c r="I60" s="177"/>
      <c r="J60" s="181"/>
      <c r="K60" s="362" t="s">
        <v>190</v>
      </c>
      <c r="L60" s="363"/>
      <c r="M60" s="486" t="str">
        <f>IF(OR(I60="RECHAZO",I60="NO APLICA"),"",IF(AND(I60="NUEVA",AUX!A1&gt;=76),MID(AUX!B36,1,10),IF(AND(I60="NUEVA",AUX!A1&lt;76),MID(AUX!B14,1,20),IF(AND(I60="INCLUSIÓN",AUX!A1&gt;=76),MID(AUX!B36,1,10),IF(AND(I60="INCLUSIÓN",AUX!A1&lt;76),MID(AUX!B14,1,20),"")))))</f>
        <v/>
      </c>
      <c r="N60" s="487"/>
      <c r="O60" s="488"/>
      <c r="P60" s="186" t="s">
        <v>109</v>
      </c>
      <c r="Q60" s="359" t="str">
        <f>IF(OR(I60="RECHAZO",I60="NO APLICA"),"",IF(AND(I60="NUEVA",AUX!A1&gt;=76),MID(AUX!B37,1,37),IF(AND(I60="NUEVA",AUX!A1&lt;76),MID(AUX!B15,1,37),IF(AND(I60="INCLUSIÓN",AUX!A1&gt;=76),MID(AUX!B37,1,37),IF(AND(I60="INCLUSIÓN",AUX!A1&lt;76),MID(AUX!B15,1,37),"")))))</f>
        <v/>
      </c>
      <c r="R60" s="360"/>
      <c r="S60" s="360"/>
      <c r="T60" s="360"/>
      <c r="U60" s="361"/>
      <c r="V60" s="22"/>
      <c r="W60" s="137"/>
      <c r="X60" s="12"/>
      <c r="Y60" s="12"/>
      <c r="Z60" s="12"/>
      <c r="AA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row>
    <row r="61" spans="1:58" s="11" customFormat="1" ht="53.25" hidden="1" customHeight="1" outlineLevel="1" x14ac:dyDescent="0.25">
      <c r="A61" s="362" t="s">
        <v>188</v>
      </c>
      <c r="B61" s="362"/>
      <c r="C61" s="362"/>
      <c r="D61" s="362"/>
      <c r="E61" s="362"/>
      <c r="F61" s="362"/>
      <c r="G61" s="362"/>
      <c r="H61" s="362"/>
      <c r="I61" s="324"/>
      <c r="J61" s="181"/>
      <c r="K61" s="362" t="s">
        <v>435</v>
      </c>
      <c r="L61" s="363"/>
      <c r="M61" s="440" t="s">
        <v>350</v>
      </c>
      <c r="N61" s="441"/>
      <c r="O61" s="442"/>
      <c r="P61" s="186" t="s">
        <v>348</v>
      </c>
      <c r="Q61" s="443" t="s">
        <v>350</v>
      </c>
      <c r="R61" s="444"/>
      <c r="S61" s="444"/>
      <c r="T61" s="444"/>
      <c r="U61" s="445"/>
      <c r="V61" s="78"/>
      <c r="W61" s="21"/>
      <c r="X61" s="12"/>
      <c r="Y61" s="12"/>
      <c r="Z61" s="12"/>
      <c r="AA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row>
    <row r="62" spans="1:58" s="11" customFormat="1" ht="42" hidden="1" customHeight="1" outlineLevel="1" x14ac:dyDescent="0.25">
      <c r="A62" s="362" t="s">
        <v>384</v>
      </c>
      <c r="B62" s="362"/>
      <c r="C62" s="362"/>
      <c r="D62" s="362"/>
      <c r="E62" s="362"/>
      <c r="F62" s="362"/>
      <c r="G62" s="362"/>
      <c r="H62" s="362"/>
      <c r="I62" s="177"/>
      <c r="J62" s="181"/>
      <c r="K62" s="362" t="s">
        <v>386</v>
      </c>
      <c r="L62" s="362"/>
      <c r="M62" s="464"/>
      <c r="N62" s="465"/>
      <c r="O62" s="466"/>
      <c r="P62" s="186" t="s">
        <v>387</v>
      </c>
      <c r="Q62" s="464"/>
      <c r="R62" s="465"/>
      <c r="S62" s="465"/>
      <c r="T62" s="465"/>
      <c r="U62" s="466"/>
      <c r="V62" s="77"/>
      <c r="W62" s="21"/>
      <c r="X62" s="12"/>
      <c r="Y62" s="12"/>
      <c r="Z62" s="12"/>
      <c r="AA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row>
    <row r="63" spans="1:58" s="11" customFormat="1" ht="18.75" hidden="1" customHeight="1" x14ac:dyDescent="0.25">
      <c r="A63" s="447" t="s">
        <v>217</v>
      </c>
      <c r="B63" s="447"/>
      <c r="C63" s="447"/>
      <c r="D63" s="447"/>
      <c r="E63" s="447"/>
      <c r="F63" s="447"/>
      <c r="G63" s="447"/>
      <c r="H63" s="447"/>
      <c r="I63" s="447"/>
      <c r="J63" s="447"/>
      <c r="K63" s="447"/>
      <c r="L63" s="447"/>
      <c r="M63" s="447"/>
      <c r="N63" s="447"/>
      <c r="O63" s="447"/>
      <c r="P63" s="447"/>
      <c r="Q63" s="447"/>
      <c r="R63" s="447"/>
      <c r="S63" s="447"/>
      <c r="T63" s="447"/>
      <c r="U63" s="448"/>
      <c r="V63" s="77"/>
      <c r="W63" s="21"/>
      <c r="X63" s="12"/>
      <c r="Y63" s="12"/>
      <c r="Z63" s="12"/>
      <c r="AA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row>
    <row r="64" spans="1:58" s="11" customFormat="1" ht="30.75" hidden="1" customHeight="1" x14ac:dyDescent="0.25">
      <c r="A64" s="449" t="s">
        <v>218</v>
      </c>
      <c r="B64" s="449"/>
      <c r="C64" s="449"/>
      <c r="D64" s="449"/>
      <c r="E64" s="449"/>
      <c r="F64" s="449"/>
      <c r="G64" s="449"/>
      <c r="H64" s="450"/>
      <c r="I64" s="60"/>
      <c r="J64" s="43"/>
      <c r="K64" s="451" t="s">
        <v>225</v>
      </c>
      <c r="L64" s="451"/>
      <c r="M64" s="60"/>
      <c r="N64" s="43"/>
      <c r="O64" s="43"/>
      <c r="P64" s="47" t="s">
        <v>226</v>
      </c>
      <c r="Q64" s="452"/>
      <c r="R64" s="453"/>
      <c r="S64" s="453"/>
      <c r="T64" s="453"/>
      <c r="U64" s="454"/>
      <c r="V64" s="77"/>
      <c r="X64" s="12"/>
      <c r="Y64" s="12"/>
      <c r="Z64" s="12"/>
      <c r="AA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row>
    <row r="65" spans="1:58" s="11" customFormat="1" ht="30.75" hidden="1" customHeight="1" x14ac:dyDescent="0.25">
      <c r="A65" s="43"/>
      <c r="B65" s="43"/>
      <c r="C65" s="43"/>
      <c r="D65" s="43"/>
      <c r="E65" s="43"/>
      <c r="F65" s="43"/>
      <c r="G65" s="43"/>
      <c r="H65" s="43"/>
      <c r="I65" s="43"/>
      <c r="J65" s="43"/>
      <c r="K65" s="451" t="s">
        <v>219</v>
      </c>
      <c r="L65" s="451"/>
      <c r="M65" s="75"/>
      <c r="N65" s="43"/>
      <c r="O65" s="43"/>
      <c r="P65" s="47" t="s">
        <v>220</v>
      </c>
      <c r="Q65" s="467"/>
      <c r="R65" s="468"/>
      <c r="S65" s="468"/>
      <c r="T65" s="468"/>
      <c r="U65" s="469"/>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row>
    <row r="66" spans="1:58" s="11" customFormat="1" ht="30.75" hidden="1" customHeight="1" x14ac:dyDescent="0.25">
      <c r="A66" s="43"/>
      <c r="B66" s="43"/>
      <c r="C66" s="43"/>
      <c r="D66" s="43"/>
      <c r="E66" s="43"/>
      <c r="F66" s="43"/>
      <c r="G66" s="43"/>
      <c r="H66" s="43"/>
      <c r="I66" s="43"/>
      <c r="J66" s="43"/>
      <c r="K66" s="77"/>
      <c r="L66" s="77"/>
      <c r="M66" s="77"/>
      <c r="N66" s="43"/>
      <c r="O66" s="43"/>
      <c r="P66" s="47" t="s">
        <v>227</v>
      </c>
      <c r="Q66" s="452"/>
      <c r="R66" s="453"/>
      <c r="S66" s="453"/>
      <c r="T66" s="453"/>
      <c r="U66" s="454"/>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row>
    <row r="67" spans="1:58" s="11" customFormat="1" ht="30.75" hidden="1" customHeight="1" x14ac:dyDescent="0.25">
      <c r="A67" s="43"/>
      <c r="B67" s="43"/>
      <c r="C67" s="43"/>
      <c r="D67" s="43"/>
      <c r="E67" s="43"/>
      <c r="F67" s="43"/>
      <c r="G67" s="43"/>
      <c r="H67" s="43"/>
      <c r="I67" s="43"/>
      <c r="J67" s="43"/>
      <c r="K67" s="77" t="s">
        <v>222</v>
      </c>
      <c r="L67" s="77"/>
      <c r="M67" s="93"/>
      <c r="N67" s="43"/>
      <c r="O67" s="43"/>
      <c r="P67" s="47" t="s">
        <v>221</v>
      </c>
      <c r="Q67" s="452"/>
      <c r="R67" s="453"/>
      <c r="S67" s="453"/>
      <c r="T67" s="453"/>
      <c r="U67" s="454"/>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row>
    <row r="68" spans="1:58" s="11" customFormat="1" ht="30.75" hidden="1" customHeight="1" x14ac:dyDescent="0.25">
      <c r="A68" s="43"/>
      <c r="B68" s="43"/>
      <c r="C68" s="43"/>
      <c r="D68" s="43"/>
      <c r="E68" s="43"/>
      <c r="F68" s="43"/>
      <c r="G68" s="43"/>
      <c r="H68" s="43"/>
      <c r="I68" s="43"/>
      <c r="J68" s="43"/>
      <c r="K68" s="77" t="s">
        <v>223</v>
      </c>
      <c r="L68" s="77"/>
      <c r="M68" s="93"/>
      <c r="N68" s="43"/>
      <c r="O68" s="43"/>
      <c r="P68" s="47" t="s">
        <v>224</v>
      </c>
      <c r="Q68" s="452"/>
      <c r="R68" s="453"/>
      <c r="S68" s="453"/>
      <c r="T68" s="453"/>
      <c r="U68" s="454"/>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row>
    <row r="69" spans="1:58" s="11" customFormat="1" ht="19.5" customHeight="1" x14ac:dyDescent="0.25">
      <c r="A69" s="470" t="s">
        <v>303</v>
      </c>
      <c r="B69" s="470"/>
      <c r="C69" s="470"/>
      <c r="D69" s="470"/>
      <c r="E69" s="470"/>
      <c r="F69" s="470"/>
      <c r="G69" s="470"/>
      <c r="H69" s="470"/>
      <c r="I69" s="470"/>
      <c r="J69" s="470"/>
      <c r="K69" s="470"/>
      <c r="L69" s="470"/>
      <c r="M69" s="470"/>
      <c r="N69" s="470"/>
      <c r="O69" s="470"/>
      <c r="P69" s="470"/>
      <c r="Q69" s="470"/>
      <c r="R69" s="470"/>
      <c r="S69" s="470"/>
      <c r="T69" s="470"/>
      <c r="U69" s="471"/>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row>
    <row r="70" spans="1:58" s="64" customFormat="1" ht="24" customHeight="1" x14ac:dyDescent="0.25">
      <c r="A70" s="455" t="s">
        <v>250</v>
      </c>
      <c r="B70" s="455"/>
      <c r="C70" s="455"/>
      <c r="D70" s="455"/>
      <c r="E70" s="455"/>
      <c r="F70" s="455"/>
      <c r="G70" s="455"/>
      <c r="H70" s="456"/>
      <c r="I70" s="177"/>
      <c r="J70" s="67"/>
      <c r="K70" s="68"/>
      <c r="L70" s="68"/>
      <c r="M70" s="68"/>
      <c r="N70" s="68"/>
      <c r="O70" s="68"/>
      <c r="P70" s="68"/>
      <c r="Q70" s="68"/>
      <c r="R70" s="68"/>
      <c r="S70" s="68"/>
      <c r="T70" s="68"/>
      <c r="U70" s="69"/>
      <c r="V70" s="45"/>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row>
    <row r="71" spans="1:58" s="64" customFormat="1" ht="24.75" customHeight="1" x14ac:dyDescent="0.25">
      <c r="A71" s="457" t="s">
        <v>251</v>
      </c>
      <c r="B71" s="457"/>
      <c r="C71" s="457"/>
      <c r="D71" s="457"/>
      <c r="E71" s="457"/>
      <c r="F71" s="457"/>
      <c r="G71" s="457"/>
      <c r="H71" s="458"/>
      <c r="I71" s="177"/>
      <c r="J71" s="65"/>
      <c r="K71" s="65"/>
      <c r="L71" s="65"/>
      <c r="M71" s="65"/>
      <c r="N71" s="65"/>
      <c r="O71" s="65"/>
      <c r="P71" s="65"/>
      <c r="Q71" s="65"/>
      <c r="R71" s="65"/>
      <c r="S71" s="65"/>
      <c r="T71" s="65"/>
      <c r="U71" s="66"/>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row>
    <row r="72" spans="1:58" s="11" customFormat="1" ht="19.5" customHeight="1" collapsed="1" x14ac:dyDescent="0.25">
      <c r="A72" s="380" t="s">
        <v>419</v>
      </c>
      <c r="B72" s="380"/>
      <c r="C72" s="380"/>
      <c r="D72" s="380"/>
      <c r="E72" s="380"/>
      <c r="F72" s="380"/>
      <c r="G72" s="380"/>
      <c r="H72" s="380"/>
      <c r="I72" s="380"/>
      <c r="J72" s="380"/>
      <c r="K72" s="380"/>
      <c r="L72" s="380"/>
      <c r="M72" s="380"/>
      <c r="N72" s="380"/>
      <c r="O72" s="380"/>
      <c r="P72" s="380"/>
      <c r="Q72" s="380"/>
      <c r="R72" s="380"/>
      <c r="S72" s="380"/>
      <c r="T72" s="380"/>
      <c r="U72" s="381"/>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row>
    <row r="73" spans="1:58" s="11" customFormat="1" ht="27" hidden="1" customHeight="1" outlineLevel="1" x14ac:dyDescent="0.25">
      <c r="A73" s="478" t="s">
        <v>420</v>
      </c>
      <c r="B73" s="478"/>
      <c r="C73" s="478"/>
      <c r="D73" s="478"/>
      <c r="E73" s="478"/>
      <c r="F73" s="478"/>
      <c r="G73" s="478"/>
      <c r="H73" s="479"/>
      <c r="I73" s="342" t="str">
        <f>IF(AUX!A1&gt;=76,MID(AUX!B43,1,20),IF(AUX!A1&lt;76,MID(AUX!B21,1,20),""))</f>
        <v/>
      </c>
      <c r="J73" s="336"/>
      <c r="K73" s="358" t="s">
        <v>421</v>
      </c>
      <c r="L73" s="474"/>
      <c r="M73" s="343"/>
      <c r="N73" s="344"/>
      <c r="O73" s="344"/>
      <c r="P73" s="186" t="s">
        <v>424</v>
      </c>
      <c r="Q73" s="475"/>
      <c r="R73" s="476"/>
      <c r="S73" s="476"/>
      <c r="T73" s="476"/>
      <c r="U73" s="477"/>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row>
    <row r="74" spans="1:58" s="11" customFormat="1" ht="36.75" hidden="1" customHeight="1" outlineLevel="1" x14ac:dyDescent="0.25">
      <c r="A74" s="480" t="s">
        <v>437</v>
      </c>
      <c r="B74" s="480"/>
      <c r="C74" s="480"/>
      <c r="D74" s="480"/>
      <c r="E74" s="480"/>
      <c r="F74" s="480"/>
      <c r="G74" s="480"/>
      <c r="H74" s="481"/>
      <c r="I74" s="346"/>
      <c r="J74" s="337"/>
      <c r="K74" s="358" t="s">
        <v>427</v>
      </c>
      <c r="L74" s="474"/>
      <c r="M74" s="475"/>
      <c r="N74" s="476"/>
      <c r="O74" s="476"/>
      <c r="P74" s="476"/>
      <c r="Q74" s="476"/>
      <c r="R74" s="476"/>
      <c r="S74" s="476"/>
      <c r="T74" s="476"/>
      <c r="U74" s="477"/>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row>
    <row r="75" spans="1:58" s="11" customFormat="1" ht="25.5" hidden="1" customHeight="1" outlineLevel="1" x14ac:dyDescent="0.25">
      <c r="A75" s="335"/>
      <c r="B75" s="335"/>
      <c r="C75" s="335"/>
      <c r="D75" s="335"/>
      <c r="E75" s="335"/>
      <c r="F75" s="335"/>
      <c r="G75" s="335"/>
      <c r="H75" s="335"/>
      <c r="I75" s="335"/>
      <c r="J75" s="335"/>
      <c r="K75" s="358" t="s">
        <v>428</v>
      </c>
      <c r="L75" s="474"/>
      <c r="M75" s="482"/>
      <c r="N75" s="483"/>
      <c r="O75" s="484"/>
      <c r="P75" s="347" t="s">
        <v>436</v>
      </c>
      <c r="Q75" s="348"/>
      <c r="R75" s="348"/>
      <c r="S75" s="348"/>
      <c r="T75" s="348"/>
      <c r="U75" s="349"/>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row>
    <row r="76" spans="1:58" s="11" customFormat="1" ht="19.5" customHeight="1" x14ac:dyDescent="0.25">
      <c r="A76" s="380" t="s">
        <v>320</v>
      </c>
      <c r="B76" s="380"/>
      <c r="C76" s="380"/>
      <c r="D76" s="380"/>
      <c r="E76" s="380"/>
      <c r="F76" s="380"/>
      <c r="G76" s="380"/>
      <c r="H76" s="380"/>
      <c r="I76" s="380"/>
      <c r="J76" s="380"/>
      <c r="K76" s="380"/>
      <c r="L76" s="380"/>
      <c r="M76" s="380"/>
      <c r="N76" s="380"/>
      <c r="O76" s="380"/>
      <c r="P76" s="380"/>
      <c r="Q76" s="380"/>
      <c r="R76" s="380"/>
      <c r="S76" s="380"/>
      <c r="T76" s="380"/>
      <c r="U76" s="381"/>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row>
    <row r="77" spans="1:58" ht="37.5" customHeight="1" x14ac:dyDescent="0.25">
      <c r="A77" s="198" t="s">
        <v>8</v>
      </c>
      <c r="B77" s="83"/>
      <c r="C77" s="83"/>
      <c r="D77" s="83"/>
      <c r="E77" s="83"/>
      <c r="F77" s="83"/>
      <c r="G77" s="83"/>
      <c r="H77" s="83"/>
      <c r="I77" s="199"/>
      <c r="J77" s="61"/>
      <c r="K77" s="61"/>
      <c r="L77" s="61"/>
      <c r="M77" s="61"/>
      <c r="N77" s="61"/>
      <c r="O77" s="61"/>
      <c r="P77" s="61"/>
      <c r="Q77" s="61"/>
      <c r="R77" s="61"/>
      <c r="S77" s="61"/>
      <c r="T77" s="61"/>
      <c r="U77" s="62"/>
    </row>
    <row r="78" spans="1:58" ht="47.25" customHeight="1" x14ac:dyDescent="0.25">
      <c r="A78" s="138" t="s">
        <v>409</v>
      </c>
      <c r="B78" s="461" t="s">
        <v>326</v>
      </c>
      <c r="C78" s="462"/>
      <c r="D78" s="462"/>
      <c r="E78" s="462"/>
      <c r="F78" s="462"/>
      <c r="G78" s="462"/>
      <c r="H78" s="462"/>
      <c r="I78" s="462"/>
      <c r="J78" s="462"/>
      <c r="K78" s="462"/>
      <c r="L78" s="462"/>
      <c r="M78" s="462"/>
      <c r="N78" s="462"/>
      <c r="O78" s="462"/>
      <c r="P78" s="462"/>
      <c r="Q78" s="462"/>
      <c r="R78" s="462"/>
      <c r="S78" s="462"/>
      <c r="T78" s="462"/>
      <c r="U78" s="463"/>
    </row>
    <row r="79" spans="1:58" ht="19.5" customHeight="1" x14ac:dyDescent="0.25">
      <c r="A79" s="48" t="s">
        <v>322</v>
      </c>
      <c r="B79" s="374" t="s">
        <v>186</v>
      </c>
      <c r="C79" s="374"/>
      <c r="D79" s="374"/>
      <c r="E79" s="374"/>
      <c r="F79" s="374"/>
      <c r="G79" s="374"/>
      <c r="H79" s="374"/>
      <c r="I79" s="374"/>
      <c r="J79" s="374"/>
      <c r="K79" s="374"/>
      <c r="L79" s="374"/>
      <c r="M79" s="374"/>
      <c r="N79" s="374"/>
      <c r="O79" s="374"/>
      <c r="P79" s="374"/>
      <c r="Q79" s="374"/>
      <c r="R79" s="374"/>
      <c r="S79" s="374"/>
      <c r="T79" s="374"/>
      <c r="U79" s="375"/>
    </row>
    <row r="80" spans="1:58" ht="30.75" customHeight="1" x14ac:dyDescent="0.25">
      <c r="A80" s="25"/>
      <c r="B80" s="459" t="s">
        <v>54</v>
      </c>
      <c r="C80" s="459"/>
      <c r="D80" s="459"/>
      <c r="E80" s="459"/>
      <c r="F80" s="459"/>
      <c r="G80" s="459"/>
      <c r="H80" s="459"/>
      <c r="I80" s="459"/>
      <c r="J80" s="459"/>
      <c r="K80" s="459"/>
      <c r="L80" s="459"/>
      <c r="M80" s="459"/>
      <c r="N80" s="459"/>
      <c r="O80" s="459"/>
      <c r="P80" s="459"/>
      <c r="Q80" s="459"/>
      <c r="R80" s="459"/>
      <c r="S80" s="459"/>
      <c r="T80" s="459"/>
      <c r="U80" s="460"/>
    </row>
    <row r="81" spans="1:23" ht="26.25" customHeight="1" x14ac:dyDescent="0.25">
      <c r="A81" s="25"/>
      <c r="B81" s="430" t="s">
        <v>73</v>
      </c>
      <c r="C81" s="430"/>
      <c r="D81" s="430"/>
      <c r="E81" s="430"/>
      <c r="F81" s="430"/>
      <c r="G81" s="430"/>
      <c r="H81" s="430"/>
      <c r="I81" s="430"/>
      <c r="J81" s="430"/>
      <c r="K81" s="430"/>
      <c r="L81" s="430"/>
      <c r="M81" s="430"/>
      <c r="N81" s="430"/>
      <c r="O81" s="430"/>
      <c r="P81" s="430"/>
      <c r="Q81" s="430"/>
      <c r="R81" s="430"/>
      <c r="S81" s="430"/>
      <c r="T81" s="430"/>
      <c r="U81" s="431"/>
      <c r="W81"/>
    </row>
    <row r="82" spans="1:23" ht="30.75" customHeight="1" x14ac:dyDescent="0.25">
      <c r="A82" s="25"/>
      <c r="B82" s="432" t="s">
        <v>55</v>
      </c>
      <c r="C82" s="432"/>
      <c r="D82" s="432"/>
      <c r="E82" s="432"/>
      <c r="F82" s="432"/>
      <c r="G82" s="432"/>
      <c r="H82" s="432"/>
      <c r="I82" s="432"/>
      <c r="J82" s="432"/>
      <c r="K82" s="432"/>
      <c r="L82" s="432"/>
      <c r="M82" s="432"/>
      <c r="N82" s="432"/>
      <c r="O82" s="432"/>
      <c r="P82" s="432"/>
      <c r="Q82" s="432"/>
      <c r="R82" s="432"/>
      <c r="S82" s="432"/>
      <c r="T82" s="432"/>
      <c r="U82" s="433"/>
    </row>
    <row r="83" spans="1:23" ht="31.5" customHeight="1" x14ac:dyDescent="0.25">
      <c r="A83" s="48" t="s">
        <v>410</v>
      </c>
      <c r="B83" s="434" t="s">
        <v>62</v>
      </c>
      <c r="C83" s="434"/>
      <c r="D83" s="434"/>
      <c r="E83" s="434"/>
      <c r="F83" s="434"/>
      <c r="G83" s="434"/>
      <c r="H83" s="434"/>
      <c r="I83" s="434"/>
      <c r="J83" s="434"/>
      <c r="K83" s="434"/>
      <c r="L83" s="434"/>
      <c r="M83" s="434"/>
      <c r="N83" s="434"/>
      <c r="O83" s="434"/>
      <c r="P83" s="434"/>
      <c r="Q83" s="434"/>
      <c r="R83" s="434"/>
      <c r="S83" s="434"/>
      <c r="T83" s="434"/>
      <c r="U83" s="435"/>
    </row>
    <row r="84" spans="1:23" ht="24.75" customHeight="1" x14ac:dyDescent="0.25">
      <c r="A84" s="55"/>
      <c r="B84" s="71"/>
      <c r="C84" s="71"/>
      <c r="D84" s="71"/>
      <c r="E84" s="71"/>
      <c r="F84" s="71"/>
      <c r="G84" s="71"/>
      <c r="H84" s="71"/>
      <c r="I84" s="71"/>
      <c r="J84" s="71"/>
      <c r="K84" s="71"/>
      <c r="L84" s="71"/>
      <c r="M84" s="71"/>
      <c r="N84" s="71"/>
      <c r="O84" s="71"/>
      <c r="P84" s="71"/>
      <c r="Q84" s="71"/>
      <c r="R84" s="71"/>
      <c r="S84" s="71"/>
      <c r="T84" s="71"/>
      <c r="U84" s="71"/>
    </row>
    <row r="85" spans="1:23" ht="60.75" customHeight="1" x14ac:dyDescent="0.25">
      <c r="A85" s="63"/>
      <c r="B85" s="70"/>
      <c r="C85" s="70"/>
      <c r="D85" s="70"/>
      <c r="E85" s="70"/>
      <c r="F85" s="70"/>
      <c r="G85" s="70"/>
      <c r="H85" s="70"/>
      <c r="I85" s="70"/>
      <c r="J85" s="70"/>
      <c r="K85" s="70"/>
      <c r="L85" s="70"/>
      <c r="M85" s="70"/>
      <c r="N85" s="70"/>
      <c r="O85" s="70"/>
      <c r="P85" s="70"/>
      <c r="Q85" s="70"/>
      <c r="R85" s="70"/>
      <c r="S85" s="70"/>
      <c r="T85" s="70"/>
      <c r="U85" s="70"/>
    </row>
    <row r="86" spans="1:23" ht="36.75" customHeight="1" x14ac:dyDescent="0.25">
      <c r="A86" s="63"/>
      <c r="B86" s="70"/>
      <c r="C86" s="70"/>
      <c r="D86" s="70"/>
      <c r="E86" s="70"/>
      <c r="F86" s="70"/>
      <c r="G86" s="70"/>
      <c r="H86" s="70"/>
      <c r="I86" s="70"/>
      <c r="J86" s="70"/>
      <c r="K86" s="70"/>
      <c r="L86" s="70"/>
      <c r="M86" s="70"/>
      <c r="N86" s="70"/>
      <c r="O86" s="70"/>
      <c r="P86" s="70"/>
      <c r="Q86" s="70"/>
      <c r="R86" s="70"/>
      <c r="S86" s="70"/>
      <c r="T86" s="70"/>
      <c r="U86" s="70"/>
    </row>
    <row r="87" spans="1:23" ht="54.75" customHeight="1" x14ac:dyDescent="0.25">
      <c r="A87" s="63"/>
      <c r="B87" s="70"/>
      <c r="C87" s="70"/>
      <c r="D87" s="70"/>
      <c r="E87" s="70"/>
      <c r="F87" s="70"/>
      <c r="G87" s="70"/>
      <c r="H87" s="70"/>
      <c r="I87" s="70"/>
      <c r="J87" s="70"/>
      <c r="K87" s="70"/>
      <c r="L87" s="70"/>
      <c r="M87" s="70"/>
      <c r="N87" s="70"/>
      <c r="O87" s="70"/>
      <c r="P87" s="70"/>
      <c r="Q87" s="70"/>
      <c r="R87" s="70"/>
      <c r="S87" s="70"/>
      <c r="T87" s="70"/>
      <c r="U87" s="70"/>
    </row>
    <row r="88" spans="1:23" ht="39" customHeight="1" x14ac:dyDescent="0.25">
      <c r="A88" s="72"/>
      <c r="B88" s="73"/>
      <c r="C88" s="73"/>
      <c r="D88" s="73"/>
      <c r="E88" s="73"/>
      <c r="F88" s="73"/>
      <c r="G88" s="73"/>
      <c r="H88" s="73"/>
      <c r="I88" s="73"/>
      <c r="J88" s="73"/>
      <c r="K88" s="73"/>
      <c r="L88" s="73"/>
      <c r="M88" s="73"/>
      <c r="N88" s="73"/>
      <c r="O88" s="73"/>
      <c r="P88" s="73"/>
      <c r="Q88" s="73"/>
      <c r="R88" s="73"/>
      <c r="S88" s="73"/>
      <c r="T88" s="73"/>
      <c r="U88" s="73"/>
    </row>
    <row r="89" spans="1:23" ht="33" customHeight="1" x14ac:dyDescent="0.25">
      <c r="A89" s="18"/>
      <c r="B89" s="18"/>
      <c r="C89" s="18"/>
      <c r="D89" s="18"/>
      <c r="E89" s="18"/>
      <c r="F89" s="18"/>
      <c r="G89" s="18"/>
      <c r="H89" s="18"/>
      <c r="I89" s="18"/>
      <c r="J89" s="18"/>
      <c r="K89" s="18"/>
      <c r="L89" s="18"/>
      <c r="M89" s="18"/>
      <c r="N89" s="18"/>
      <c r="O89" s="18"/>
      <c r="P89" s="18"/>
      <c r="Q89" s="18"/>
      <c r="R89" s="18"/>
      <c r="S89" s="18"/>
      <c r="T89" s="18"/>
      <c r="U89" s="18"/>
    </row>
    <row r="90" spans="1:23" ht="36" customHeight="1" x14ac:dyDescent="0.25">
      <c r="A90" s="18"/>
      <c r="B90" s="18"/>
      <c r="C90" s="18"/>
      <c r="D90" s="18"/>
      <c r="E90" s="18"/>
      <c r="F90" s="18"/>
      <c r="G90" s="18"/>
      <c r="H90" s="18"/>
      <c r="I90" s="18"/>
      <c r="J90" s="18"/>
      <c r="K90" s="18"/>
      <c r="L90" s="18"/>
      <c r="M90" s="18"/>
      <c r="N90" s="18"/>
      <c r="O90" s="18"/>
      <c r="P90" s="18"/>
      <c r="Q90" s="18"/>
      <c r="R90" s="18"/>
      <c r="S90" s="18"/>
      <c r="T90" s="18"/>
      <c r="U90" s="18"/>
    </row>
    <row r="91" spans="1:23" ht="26.25" customHeight="1" x14ac:dyDescent="0.25">
      <c r="A91" s="18"/>
      <c r="B91" s="18"/>
      <c r="C91" s="18"/>
      <c r="D91" s="18"/>
      <c r="E91" s="18"/>
      <c r="F91" s="18"/>
      <c r="G91" s="18"/>
      <c r="H91" s="18"/>
      <c r="I91" s="18"/>
      <c r="J91" s="18"/>
      <c r="K91" s="18"/>
      <c r="L91" s="18"/>
      <c r="M91" s="18"/>
      <c r="N91" s="18"/>
      <c r="O91" s="18"/>
      <c r="P91" s="18"/>
      <c r="Q91" s="18"/>
      <c r="R91" s="18"/>
      <c r="S91" s="18"/>
      <c r="T91" s="18"/>
      <c r="U91" s="18"/>
    </row>
    <row r="92" spans="1:23" ht="14.25" customHeight="1" x14ac:dyDescent="0.25">
      <c r="A92" s="18"/>
      <c r="B92" s="18"/>
      <c r="C92" s="18"/>
      <c r="D92" s="18"/>
      <c r="E92" s="18"/>
      <c r="F92" s="18"/>
      <c r="G92" s="18"/>
      <c r="H92" s="18"/>
      <c r="I92" s="18"/>
      <c r="J92" s="18"/>
      <c r="K92" s="18"/>
      <c r="L92" s="18"/>
      <c r="M92" s="18"/>
      <c r="N92" s="18"/>
      <c r="O92" s="18"/>
      <c r="P92" s="18"/>
      <c r="Q92" s="18"/>
      <c r="R92" s="18"/>
      <c r="S92" s="18"/>
      <c r="T92" s="18"/>
      <c r="U92" s="18"/>
    </row>
    <row r="93" spans="1:23" ht="14.25" customHeight="1" x14ac:dyDescent="0.25">
      <c r="A93" s="18"/>
      <c r="B93" s="18"/>
      <c r="C93" s="18"/>
      <c r="D93" s="18"/>
      <c r="E93" s="18"/>
      <c r="F93" s="18"/>
      <c r="G93" s="18"/>
      <c r="H93" s="18"/>
      <c r="I93" s="18"/>
      <c r="J93" s="18"/>
      <c r="K93" s="18"/>
      <c r="L93" s="18"/>
      <c r="M93" s="18"/>
      <c r="N93" s="18"/>
      <c r="O93" s="18"/>
      <c r="P93" s="18"/>
      <c r="Q93" s="18"/>
      <c r="R93" s="18"/>
      <c r="S93" s="18"/>
      <c r="T93" s="18"/>
      <c r="U93" s="18"/>
    </row>
    <row r="94" spans="1:23" ht="14.25" customHeight="1" x14ac:dyDescent="0.25">
      <c r="A94" s="18"/>
      <c r="B94" s="18"/>
      <c r="C94" s="18"/>
      <c r="D94" s="18"/>
      <c r="E94" s="18"/>
      <c r="F94" s="18"/>
      <c r="G94" s="18"/>
      <c r="H94" s="18"/>
      <c r="I94" s="18"/>
      <c r="J94" s="18"/>
      <c r="K94" s="18"/>
      <c r="L94" s="18"/>
      <c r="M94" s="18"/>
      <c r="N94" s="18"/>
      <c r="O94" s="18"/>
      <c r="P94" s="18"/>
      <c r="Q94" s="18"/>
      <c r="R94" s="18"/>
      <c r="S94" s="18"/>
      <c r="T94" s="18"/>
      <c r="U94" s="18"/>
    </row>
    <row r="95" spans="1:23" ht="14.25" customHeight="1" x14ac:dyDescent="0.25">
      <c r="A95" s="18"/>
      <c r="B95" s="18"/>
      <c r="C95" s="18"/>
      <c r="D95" s="18"/>
      <c r="E95" s="18"/>
      <c r="F95" s="18"/>
      <c r="G95" s="18"/>
      <c r="H95" s="18"/>
      <c r="I95" s="18"/>
      <c r="J95" s="18"/>
      <c r="K95" s="18"/>
      <c r="L95" s="18"/>
      <c r="M95" s="18"/>
      <c r="N95" s="18"/>
      <c r="O95" s="18"/>
      <c r="P95" s="18"/>
      <c r="Q95" s="18"/>
      <c r="R95" s="18"/>
      <c r="S95" s="18"/>
      <c r="T95" s="18"/>
      <c r="U95" s="18"/>
      <c r="V95" s="46"/>
    </row>
    <row r="96" spans="1:23" ht="14.25" customHeight="1" x14ac:dyDescent="0.25">
      <c r="A96" s="18"/>
      <c r="B96" s="18"/>
      <c r="C96" s="18"/>
      <c r="D96" s="18"/>
      <c r="E96" s="18"/>
      <c r="F96" s="18"/>
      <c r="G96" s="18"/>
      <c r="H96" s="18"/>
      <c r="I96" s="18"/>
      <c r="J96" s="18"/>
      <c r="K96" s="18"/>
      <c r="L96" s="18"/>
      <c r="M96" s="18"/>
      <c r="N96" s="18"/>
      <c r="O96" s="18"/>
      <c r="P96" s="18"/>
      <c r="Q96" s="18"/>
      <c r="R96" s="18"/>
      <c r="S96" s="18"/>
      <c r="T96" s="18"/>
      <c r="U96" s="18"/>
      <c r="V96" s="45"/>
    </row>
    <row r="97" spans="1:29" ht="14.25" customHeight="1" x14ac:dyDescent="0.25">
      <c r="A97" s="18"/>
      <c r="B97" s="18"/>
      <c r="C97" s="18"/>
      <c r="D97" s="18"/>
      <c r="E97" s="18"/>
      <c r="F97" s="18"/>
      <c r="G97" s="18"/>
      <c r="H97" s="18"/>
      <c r="I97" s="18"/>
      <c r="J97" s="18"/>
      <c r="K97" s="18"/>
      <c r="L97" s="18"/>
      <c r="M97" s="18"/>
      <c r="N97" s="18"/>
      <c r="O97" s="18"/>
      <c r="P97" s="18"/>
      <c r="Q97" s="18"/>
      <c r="R97" s="18"/>
      <c r="S97" s="18"/>
      <c r="T97" s="18"/>
      <c r="U97" s="18"/>
      <c r="V97" s="22"/>
    </row>
    <row r="98" spans="1:29" ht="14.25" customHeight="1" x14ac:dyDescent="0.25">
      <c r="A98" s="18"/>
      <c r="B98" s="18"/>
      <c r="C98" s="18"/>
      <c r="D98" s="18"/>
      <c r="E98" s="18"/>
      <c r="F98" s="18"/>
      <c r="G98" s="18"/>
      <c r="H98" s="18"/>
      <c r="I98" s="18"/>
      <c r="J98" s="18"/>
      <c r="K98" s="18"/>
      <c r="L98" s="18"/>
      <c r="M98" s="18"/>
      <c r="N98" s="18"/>
      <c r="O98" s="18"/>
      <c r="P98" s="18"/>
      <c r="Q98" s="18"/>
      <c r="R98" s="18"/>
      <c r="S98" s="18"/>
      <c r="T98" s="18"/>
      <c r="U98" s="18"/>
      <c r="V98" s="22"/>
    </row>
    <row r="99" spans="1:29" ht="14.25" customHeight="1" x14ac:dyDescent="0.25">
      <c r="A99" s="18"/>
      <c r="B99" s="18"/>
      <c r="C99" s="18"/>
      <c r="D99" s="18"/>
      <c r="E99" s="18"/>
      <c r="F99" s="18"/>
      <c r="G99" s="18"/>
      <c r="H99" s="18"/>
      <c r="I99" s="18"/>
      <c r="J99" s="18"/>
      <c r="K99" s="18"/>
      <c r="L99" s="18"/>
      <c r="M99" s="18"/>
      <c r="N99" s="18"/>
      <c r="O99" s="18"/>
      <c r="P99" s="18"/>
      <c r="Q99" s="18"/>
      <c r="R99" s="18"/>
      <c r="S99" s="18"/>
      <c r="T99" s="18"/>
      <c r="U99" s="18"/>
      <c r="V99" s="22"/>
    </row>
    <row r="100" spans="1:29" ht="14.2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22"/>
    </row>
    <row r="101" spans="1:29" ht="14.2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22"/>
    </row>
    <row r="102" spans="1:29" ht="14.2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22"/>
    </row>
    <row r="103" spans="1:29" ht="15.75" customHeight="1"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22"/>
      <c r="W103" s="21"/>
      <c r="X103" s="21"/>
      <c r="Y103" s="21"/>
      <c r="Z103" s="21"/>
      <c r="AA103" s="21"/>
      <c r="AB103" s="21"/>
      <c r="AC103" s="21"/>
    </row>
    <row r="104" spans="1:29" ht="17.25" customHeight="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22"/>
      <c r="W104" s="21"/>
      <c r="X104" s="21"/>
      <c r="Y104" s="21"/>
      <c r="Z104" s="21"/>
      <c r="AA104" s="21"/>
      <c r="AB104" s="21"/>
      <c r="AC104" s="21"/>
    </row>
    <row r="105" spans="1:29" ht="20.25" customHeight="1" x14ac:dyDescent="0.3">
      <c r="A105" s="18"/>
      <c r="B105" s="18"/>
      <c r="C105" s="18"/>
      <c r="D105" s="18"/>
      <c r="E105" s="18"/>
      <c r="F105" s="18"/>
      <c r="G105" s="18"/>
      <c r="H105" s="18"/>
      <c r="I105" s="18"/>
      <c r="J105" s="18"/>
      <c r="K105" s="18"/>
      <c r="L105" s="18"/>
      <c r="M105" s="18"/>
      <c r="N105" s="18"/>
      <c r="O105" s="18"/>
      <c r="P105" s="18"/>
      <c r="Q105" s="18"/>
      <c r="R105" s="18"/>
      <c r="S105" s="18"/>
      <c r="T105" s="18"/>
      <c r="U105" s="18"/>
      <c r="V105" s="13"/>
      <c r="W105" s="21"/>
      <c r="X105" s="21"/>
      <c r="Y105" s="21"/>
      <c r="Z105" s="21"/>
      <c r="AA105" s="21"/>
      <c r="AB105" s="21"/>
      <c r="AC105" s="21"/>
    </row>
    <row r="106" spans="1:29" ht="15.75" customHeight="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22"/>
      <c r="W106" s="21"/>
      <c r="X106" s="21"/>
      <c r="Y106" s="21"/>
      <c r="Z106" s="21"/>
      <c r="AA106" s="21"/>
      <c r="AB106" s="21"/>
      <c r="AC106" s="21"/>
    </row>
    <row r="107" spans="1:29" ht="18.75" customHeight="1"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22"/>
      <c r="W107" s="21"/>
      <c r="X107" s="21"/>
      <c r="Y107" s="21"/>
      <c r="Z107" s="21"/>
      <c r="AA107" s="21"/>
      <c r="AB107" s="21"/>
      <c r="AC107" s="21"/>
    </row>
    <row r="108" spans="1:29" ht="15.75" customHeight="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22"/>
      <c r="W108" s="21"/>
      <c r="X108" s="21"/>
      <c r="Y108" s="21"/>
      <c r="Z108" s="21"/>
      <c r="AA108" s="21"/>
      <c r="AB108" s="21"/>
      <c r="AC108" s="21"/>
    </row>
    <row r="109" spans="1:29" ht="15.75" customHeight="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22"/>
      <c r="W109" s="21"/>
      <c r="X109" s="21"/>
      <c r="Y109" s="21"/>
      <c r="Z109" s="21"/>
      <c r="AA109" s="21"/>
      <c r="AB109" s="21"/>
      <c r="AC109" s="21"/>
    </row>
    <row r="110" spans="1:29" ht="18.75" customHeight="1"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22"/>
      <c r="W110" s="21"/>
      <c r="X110" s="21"/>
      <c r="Y110" s="21"/>
      <c r="Z110" s="21"/>
      <c r="AA110" s="21"/>
      <c r="AB110" s="21"/>
      <c r="AC110" s="21"/>
    </row>
    <row r="111" spans="1:29" ht="14.25" customHeight="1"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22"/>
      <c r="W111" s="21"/>
      <c r="X111" s="21"/>
      <c r="Y111" s="21"/>
      <c r="Z111" s="21"/>
      <c r="AA111" s="21"/>
      <c r="AB111" s="21"/>
      <c r="AC111" s="21"/>
    </row>
    <row r="112" spans="1:29" ht="14.25" customHeight="1"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22"/>
      <c r="W112" s="21"/>
      <c r="X112" s="21"/>
      <c r="Y112" s="21"/>
      <c r="Z112" s="21"/>
      <c r="AA112" s="21"/>
      <c r="AB112" s="21"/>
      <c r="AC112" s="21"/>
    </row>
    <row r="113" spans="1:29" ht="18" customHeight="1" x14ac:dyDescent="0.25">
      <c r="A113" s="18"/>
      <c r="B113" s="18"/>
      <c r="C113" s="18"/>
      <c r="D113" s="18"/>
      <c r="E113" s="18"/>
      <c r="F113" s="18"/>
      <c r="G113" s="18"/>
      <c r="H113" s="18"/>
      <c r="I113" s="18"/>
      <c r="J113" s="18"/>
      <c r="K113" s="18"/>
      <c r="L113" s="18"/>
      <c r="M113" s="18"/>
      <c r="N113" s="18"/>
      <c r="O113" s="18"/>
      <c r="P113" s="18"/>
      <c r="Q113" s="18"/>
      <c r="R113" s="18"/>
      <c r="S113" s="18"/>
      <c r="T113" s="18"/>
      <c r="U113" s="18"/>
      <c r="W113" s="21"/>
      <c r="X113" s="21"/>
      <c r="Y113" s="21"/>
      <c r="Z113" s="21"/>
      <c r="AA113" s="21"/>
      <c r="AB113" s="21"/>
      <c r="AC113" s="21"/>
    </row>
    <row r="114" spans="1:29" ht="14.25" customHeight="1" x14ac:dyDescent="0.25">
      <c r="A114" s="18"/>
      <c r="B114" s="18"/>
      <c r="C114" s="18"/>
      <c r="D114" s="18"/>
      <c r="E114" s="18"/>
      <c r="F114" s="18"/>
      <c r="G114" s="18"/>
      <c r="H114" s="18"/>
      <c r="I114" s="18"/>
      <c r="J114" s="18"/>
      <c r="K114" s="18"/>
      <c r="L114" s="18"/>
      <c r="M114" s="18"/>
      <c r="N114" s="18"/>
      <c r="O114" s="18"/>
      <c r="P114" s="18"/>
      <c r="Q114" s="18"/>
      <c r="R114" s="18"/>
      <c r="S114" s="18"/>
      <c r="T114" s="18"/>
      <c r="U114" s="18"/>
    </row>
    <row r="115" spans="1:29" ht="14.25" customHeight="1" x14ac:dyDescent="0.25">
      <c r="A115" s="18"/>
      <c r="B115" s="18"/>
      <c r="C115" s="18"/>
      <c r="D115" s="18"/>
      <c r="E115" s="18"/>
      <c r="F115" s="18"/>
      <c r="G115" s="18"/>
      <c r="H115" s="18"/>
      <c r="I115" s="18"/>
      <c r="J115" s="18"/>
      <c r="K115" s="18"/>
      <c r="L115" s="18"/>
      <c r="M115" s="18"/>
      <c r="N115" s="18"/>
      <c r="O115" s="18"/>
      <c r="P115" s="18"/>
      <c r="Q115" s="18"/>
      <c r="R115" s="18"/>
      <c r="S115" s="18"/>
      <c r="T115" s="18"/>
      <c r="U115" s="18"/>
    </row>
    <row r="116" spans="1:29" ht="14.25" customHeight="1" x14ac:dyDescent="0.25">
      <c r="A116" s="18"/>
      <c r="B116" s="18"/>
      <c r="C116" s="18"/>
      <c r="D116" s="18"/>
      <c r="E116" s="18"/>
      <c r="F116" s="18"/>
      <c r="G116" s="18"/>
      <c r="H116" s="18"/>
      <c r="I116" s="18"/>
      <c r="J116" s="18"/>
      <c r="K116" s="18"/>
      <c r="L116" s="18"/>
      <c r="M116" s="18"/>
      <c r="N116" s="18"/>
      <c r="O116" s="18"/>
      <c r="P116" s="18"/>
      <c r="Q116" s="18"/>
      <c r="R116" s="18"/>
      <c r="S116" s="18"/>
      <c r="T116" s="18"/>
      <c r="U116" s="18"/>
    </row>
    <row r="117" spans="1:29" ht="14.25" customHeight="1" x14ac:dyDescent="0.25">
      <c r="A117" s="18"/>
      <c r="B117" s="18"/>
      <c r="C117" s="18"/>
      <c r="D117" s="18"/>
      <c r="E117" s="18"/>
      <c r="F117" s="18"/>
      <c r="G117" s="18"/>
      <c r="H117" s="18"/>
      <c r="I117" s="18"/>
      <c r="J117" s="18"/>
      <c r="K117" s="18"/>
      <c r="L117" s="18"/>
      <c r="M117" s="18"/>
      <c r="N117" s="18"/>
      <c r="O117" s="18"/>
      <c r="P117" s="18"/>
      <c r="Q117" s="18"/>
      <c r="R117" s="18"/>
      <c r="S117" s="18"/>
      <c r="T117" s="18"/>
      <c r="U117" s="18"/>
    </row>
  </sheetData>
  <sheetProtection algorithmName="SHA-512" hashValue="C4BShWtylK/LrPWVhVz379i40v/kwOSqrBG9zeg22avbTnB4twkN7Gl3JtPqXARSzmuQOJ2xbx+P2p5gRjU2+A==" saltValue="mtaM7t7427wmioEw8mXAyw==" spinCount="100000" sheet="1" objects="1" scenarios="1" formatColumns="0" formatRows="0"/>
  <customSheetViews>
    <customSheetView guid="{CB83FB30-7FD5-4246-8B00-5B26B2B206F0}" showGridLines="0" fitToPage="1">
      <selection activeCell="B4" sqref="B4:U4"/>
      <pageMargins left="0.7" right="0.7" top="0.75" bottom="0.75" header="0.3" footer="0.3"/>
      <pageSetup scale="57" orientation="portrait" r:id="rId1"/>
    </customSheetView>
  </customSheetViews>
  <mergeCells count="135">
    <mergeCell ref="H42:I42"/>
    <mergeCell ref="A58:U58"/>
    <mergeCell ref="M60:O60"/>
    <mergeCell ref="A59:U59"/>
    <mergeCell ref="K65:L65"/>
    <mergeCell ref="A54:U54"/>
    <mergeCell ref="B46:U46"/>
    <mergeCell ref="A47:U47"/>
    <mergeCell ref="A48:U48"/>
    <mergeCell ref="A49:H49"/>
    <mergeCell ref="K49:L49"/>
    <mergeCell ref="K56:L56"/>
    <mergeCell ref="N49:O49"/>
    <mergeCell ref="Q49:U49"/>
    <mergeCell ref="S52:U52"/>
    <mergeCell ref="A50:H50"/>
    <mergeCell ref="Q50:U50"/>
    <mergeCell ref="A51:H51"/>
    <mergeCell ref="N51:O51"/>
    <mergeCell ref="A45:G45"/>
    <mergeCell ref="L42:O42"/>
    <mergeCell ref="P42:Q42"/>
    <mergeCell ref="R42:U42"/>
    <mergeCell ref="A43:G43"/>
    <mergeCell ref="B78:U78"/>
    <mergeCell ref="A62:H62"/>
    <mergeCell ref="K62:L62"/>
    <mergeCell ref="M62:O62"/>
    <mergeCell ref="K60:L60"/>
    <mergeCell ref="M61:O61"/>
    <mergeCell ref="Q61:U61"/>
    <mergeCell ref="Q62:U62"/>
    <mergeCell ref="Q65:U65"/>
    <mergeCell ref="Q67:U67"/>
    <mergeCell ref="Q66:U66"/>
    <mergeCell ref="Q68:U68"/>
    <mergeCell ref="A69:U69"/>
    <mergeCell ref="A60:H60"/>
    <mergeCell ref="A61:H61"/>
    <mergeCell ref="A72:U72"/>
    <mergeCell ref="K73:L73"/>
    <mergeCell ref="Q73:U73"/>
    <mergeCell ref="A73:H73"/>
    <mergeCell ref="A74:H74"/>
    <mergeCell ref="K74:L74"/>
    <mergeCell ref="M74:U74"/>
    <mergeCell ref="K75:L75"/>
    <mergeCell ref="M75:O75"/>
    <mergeCell ref="I23:U23"/>
    <mergeCell ref="A22:H22"/>
    <mergeCell ref="I22:U22"/>
    <mergeCell ref="B81:U81"/>
    <mergeCell ref="B82:U82"/>
    <mergeCell ref="B83:U83"/>
    <mergeCell ref="A53:H53"/>
    <mergeCell ref="A52:H52"/>
    <mergeCell ref="N52:O52"/>
    <mergeCell ref="A55:U55"/>
    <mergeCell ref="A56:H57"/>
    <mergeCell ref="M56:O56"/>
    <mergeCell ref="Q56:U56"/>
    <mergeCell ref="K57:L57"/>
    <mergeCell ref="M57:O57"/>
    <mergeCell ref="A63:U63"/>
    <mergeCell ref="A64:H64"/>
    <mergeCell ref="K64:L64"/>
    <mergeCell ref="Q64:U64"/>
    <mergeCell ref="A70:H70"/>
    <mergeCell ref="A71:H71"/>
    <mergeCell ref="A76:U76"/>
    <mergeCell ref="B79:U79"/>
    <mergeCell ref="B80:U80"/>
    <mergeCell ref="F1:U1"/>
    <mergeCell ref="B10:U10"/>
    <mergeCell ref="S14:T14"/>
    <mergeCell ref="A11:U11"/>
    <mergeCell ref="A17:U17"/>
    <mergeCell ref="B15:U15"/>
    <mergeCell ref="A6:U6"/>
    <mergeCell ref="B5:U5"/>
    <mergeCell ref="A7:U7"/>
    <mergeCell ref="A8:U8"/>
    <mergeCell ref="A9:U9"/>
    <mergeCell ref="A16:S16"/>
    <mergeCell ref="S12:T12"/>
    <mergeCell ref="A2:U2"/>
    <mergeCell ref="B3:L3"/>
    <mergeCell ref="B4:L4"/>
    <mergeCell ref="A12:R12"/>
    <mergeCell ref="A13:R14"/>
    <mergeCell ref="I38:U38"/>
    <mergeCell ref="J34:Q34"/>
    <mergeCell ref="A28:I28"/>
    <mergeCell ref="A25:U25"/>
    <mergeCell ref="A41:U41"/>
    <mergeCell ref="A40:H40"/>
    <mergeCell ref="I40:K40"/>
    <mergeCell ref="A37:U37"/>
    <mergeCell ref="A34:I34"/>
    <mergeCell ref="J31:P31"/>
    <mergeCell ref="A26:I26"/>
    <mergeCell ref="J42:K42"/>
    <mergeCell ref="B18:T18"/>
    <mergeCell ref="A19:U19"/>
    <mergeCell ref="A32:I32"/>
    <mergeCell ref="J32:Q32"/>
    <mergeCell ref="A42:G42"/>
    <mergeCell ref="A35:I35"/>
    <mergeCell ref="J28:Q28"/>
    <mergeCell ref="J35:P35"/>
    <mergeCell ref="B20:U20"/>
    <mergeCell ref="A29:I29"/>
    <mergeCell ref="J29:P29"/>
    <mergeCell ref="J26:Q26"/>
    <mergeCell ref="A27:I27"/>
    <mergeCell ref="J27:P27"/>
    <mergeCell ref="A21:U21"/>
    <mergeCell ref="B24:U24"/>
    <mergeCell ref="A23:H23"/>
    <mergeCell ref="A33:I33"/>
    <mergeCell ref="A30:I30"/>
    <mergeCell ref="J30:Q30"/>
    <mergeCell ref="A31:I31"/>
    <mergeCell ref="J33:P33"/>
    <mergeCell ref="A38:H38"/>
    <mergeCell ref="P75:U75"/>
    <mergeCell ref="H43:U43"/>
    <mergeCell ref="H45:M45"/>
    <mergeCell ref="N45:Q45"/>
    <mergeCell ref="R45:U45"/>
    <mergeCell ref="A44:G44"/>
    <mergeCell ref="H44:U44"/>
    <mergeCell ref="Q52:R52"/>
    <mergeCell ref="Q60:U60"/>
    <mergeCell ref="K61:L61"/>
  </mergeCells>
  <conditionalFormatting sqref="Q60">
    <cfRule type="cellIs" dxfId="74" priority="23" operator="equal">
      <formula>0</formula>
    </cfRule>
    <cfRule type="cellIs" dxfId="73" priority="24" operator="equal">
      <formula>0</formula>
    </cfRule>
  </conditionalFormatting>
  <conditionalFormatting sqref="M60:O60">
    <cfRule type="cellIs" dxfId="72" priority="19" operator="equal">
      <formula>0</formula>
    </cfRule>
    <cfRule type="cellIs" dxfId="71" priority="20" operator="equal">
      <formula>0</formula>
    </cfRule>
  </conditionalFormatting>
  <conditionalFormatting sqref="M50:P50">
    <cfRule type="expression" dxfId="70" priority="15">
      <formula>$I$51="NO"</formula>
    </cfRule>
    <cfRule type="expression" dxfId="69" priority="16">
      <formula>$I$51=""</formula>
    </cfRule>
  </conditionalFormatting>
  <conditionalFormatting sqref="K51:P51">
    <cfRule type="expression" dxfId="68" priority="13">
      <formula>$I$51="NO"</formula>
    </cfRule>
    <cfRule type="expression" dxfId="67" priority="14">
      <formula>$I$51=""</formula>
    </cfRule>
  </conditionalFormatting>
  <conditionalFormatting sqref="K52:U52">
    <cfRule type="expression" dxfId="66" priority="9">
      <formula>$I$52="NO"</formula>
    </cfRule>
    <cfRule type="expression" dxfId="65" priority="10">
      <formula>$I$52=""</formula>
    </cfRule>
  </conditionalFormatting>
  <conditionalFormatting sqref="K53:M53">
    <cfRule type="expression" dxfId="64" priority="7">
      <formula>$I$53="NO"</formula>
    </cfRule>
    <cfRule type="expression" dxfId="63" priority="8">
      <formula>$I$53=""</formula>
    </cfRule>
  </conditionalFormatting>
  <conditionalFormatting sqref="M62:O62">
    <cfRule type="cellIs" dxfId="62" priority="5" operator="equal">
      <formula>0</formula>
    </cfRule>
    <cfRule type="cellIs" dxfId="61" priority="6" operator="equal">
      <formula>0</formula>
    </cfRule>
  </conditionalFormatting>
  <conditionalFormatting sqref="K50">
    <cfRule type="expression" dxfId="60" priority="2">
      <formula>$I$50=""</formula>
    </cfRule>
    <cfRule type="expression" dxfId="59" priority="3">
      <formula>$I$50="RECHAZA"</formula>
    </cfRule>
    <cfRule type="expression" dxfId="58" priority="4">
      <formula>$I$50="NO APLICA"</formula>
    </cfRule>
  </conditionalFormatting>
  <conditionalFormatting sqref="P75:U75">
    <cfRule type="expression" dxfId="57" priority="1">
      <formula>$M$75="Otro"</formula>
    </cfRule>
  </conditionalFormatting>
  <dataValidations count="8">
    <dataValidation allowBlank="1" showInputMessage="1" showErrorMessage="1" prompt="No aplica a Empresa Unipersonal." sqref="N45" xr:uid="{00000000-0002-0000-0000-000000000000}"/>
    <dataValidation allowBlank="1" showInputMessage="1" showErrorMessage="1" prompt="EN CASO DE TRATARSE DE UNA EMPRESA UNIPERSONAL, EL CAMPO &quot;MATRÍCULA DE COMERCIO&quot; DEBE SER COMPLETADO DE MANERA OBLIGATORIA" sqref="I40:K40" xr:uid="{00000000-0002-0000-0000-000001000000}"/>
    <dataValidation type="list" allowBlank="1" showInputMessage="1" showErrorMessage="1" sqref="N21:O21 N6:O6 N8:O9 N25:O25" xr:uid="{00000000-0002-0000-0000-000002000000}">
      <formula1>#REF!</formula1>
    </dataValidation>
    <dataValidation type="list" allowBlank="1" showInputMessage="1" showErrorMessage="1" sqref="V95" xr:uid="{00000000-0002-0000-0000-000003000000}">
      <formula1>#REF!</formula1>
    </dataValidation>
    <dataValidation type="list" allowBlank="1" showInputMessage="1" showErrorMessage="1" sqref="Q64:U64" xr:uid="{00000000-0002-0000-0000-000004000000}">
      <formula1>"25,50,150"</formula1>
    </dataValidation>
    <dataValidation allowBlank="1" showInputMessage="1" showErrorMessage="1" prompt="En caso de Empresa unipersonal completar con la informacion del propietario." sqref="A11:U11" xr:uid="{00000000-0002-0000-0000-000005000000}"/>
    <dataValidation allowBlank="1" showInputMessage="1" showErrorMessage="1" prompt="Formato fecha" sqref="R45:U45" xr:uid="{B250B7A3-7438-42EE-A227-69B696ABC362}"/>
    <dataValidation type="list" allowBlank="1" showInputMessage="1" showErrorMessage="1" sqref="I49" xr:uid="{00000000-0002-0000-0000-000009000000}">
      <formula1>INDIRECT($M$4)</formula1>
    </dataValidation>
  </dataValidations>
  <hyperlinks>
    <hyperlink ref="B80:U80" r:id="rId2" display="Reglamento Interno de Caja de Ahorro, disponible en el punto &quot; REGLAMENTO INTERNO DE  CUENTAS DE CAJA DE AHORRO DEL BANCO BISA S.A.&quot;del Manual de Operaciones. (Pulse aquí para verlo e imprimirlo)." xr:uid="{00000000-0004-0000-0000-000000000000}"/>
    <hyperlink ref="B81:U81" r:id="rId3" display="Reglamento Interno de Cuenta Corriente, disponible en el punto &quot;CUENTAS CORRIENTES&quot; del Manual de Operaciones. (Pulse aquí para verlo e imprimirlo)." xr:uid="{00000000-0004-0000-0000-000001000000}"/>
    <hyperlink ref="B82:U82" r:id="rId4" display="Reglamento del Cheque y Cartilla de uso,  disponible en el  punto &quot;ENTREGA DE CHEQUERAS&quot; del Manual de Operaciones. (Pulse aquí para verlo e imprimirlo)." xr:uid="{00000000-0004-0000-0000-000002000000}"/>
    <hyperlink ref="B83:U83" r:id="rId5" display="Finalmente arme la carpeta del cliente con los documentos señalados en el Manual de Operaciones, correspondiente al Procedimiento para abrir cuenta corriente o caja de ahorros." xr:uid="{00000000-0004-0000-0000-000003000000}"/>
  </hyperlinks>
  <pageMargins left="0.7" right="0.7" top="0.75" bottom="0.75" header="0.3" footer="0.3"/>
  <pageSetup scale="63" fitToHeight="0" orientation="portrait" r:id="rId6"/>
  <drawing r:id="rId7"/>
  <legacyDrawing r:id="rId8"/>
  <extLst>
    <ext xmlns:x14="http://schemas.microsoft.com/office/spreadsheetml/2009/9/main" uri="{CCE6A557-97BC-4b89-ADB6-D9C93CAAB3DF}">
      <x14:dataValidations xmlns:xm="http://schemas.microsoft.com/office/excel/2006/main" count="21">
        <x14:dataValidation type="list" allowBlank="1" showInputMessage="1" showErrorMessage="1" prompt="El ingreso promedio corresponde a la sumatoria de todas las actividades. " xr:uid="{00000000-0002-0000-0000-000006000000}">
          <x14:formula1>
            <xm:f>AUX!$K$28:$K$32</xm:f>
          </x14:formula1>
          <xm:sqref>H45:M45</xm:sqref>
        </x14:dataValidation>
        <x14:dataValidation type="list" allowBlank="1" showInputMessage="1" showErrorMessage="1" xr:uid="{00000000-0002-0000-0000-000007000000}">
          <x14:formula1>
            <xm:f>AUX!$H$25:$H$27</xm:f>
          </x14:formula1>
          <xm:sqref>I56 I60</xm:sqref>
        </x14:dataValidation>
        <x14:dataValidation type="list" allowBlank="1" showInputMessage="1" showErrorMessage="1" prompt="Seleccione &quot;No aplica&quot; para Empresa Unipersonal._x000a_" xr:uid="{00000000-0002-0000-0000-00000A000000}">
          <x14:formula1>
            <xm:f>AUX!$G$25:$G$27</xm:f>
          </x14:formula1>
          <xm:sqref>I50</xm:sqref>
        </x14:dataValidation>
        <x14:dataValidation type="list" allowBlank="1" showInputMessage="1" showErrorMessage="1" xr:uid="{00000000-0002-0000-0000-00000B000000}">
          <x14:formula1>
            <xm:f>AUX!$I$9:$I$10</xm:f>
          </x14:formula1>
          <xm:sqref>I38</xm:sqref>
        </x14:dataValidation>
        <x14:dataValidation type="list" allowBlank="1" showInputMessage="1" showErrorMessage="1" xr:uid="{00000000-0002-0000-0000-00000C000000}">
          <x14:formula1>
            <xm:f>AUX!$J$25:$J$26</xm:f>
          </x14:formula1>
          <xm:sqref>P49</xm:sqref>
        </x14:dataValidation>
        <x14:dataValidation type="list" allowBlank="1" showInputMessage="1" showErrorMessage="1" xr:uid="{00000000-0002-0000-0000-00000D000000}">
          <x14:formula1>
            <xm:f>AUX!$F$9:$F$18</xm:f>
          </x14:formula1>
          <xm:sqref>I77</xm:sqref>
        </x14:dataValidation>
        <x14:dataValidation type="list" allowBlank="1" showInputMessage="1" showErrorMessage="1" xr:uid="{00000000-0002-0000-0000-00000F000000}">
          <x14:formula1>
            <xm:f>AUX!$G$9:$G$10</xm:f>
          </x14:formula1>
          <xm:sqref>S12:T12 S14:T14 U18</xm:sqref>
        </x14:dataValidation>
        <x14:dataValidation type="list" allowBlank="1" showInputMessage="1" showErrorMessage="1" xr:uid="{00000000-0002-0000-0000-000010000000}">
          <x14:formula1>
            <xm:f>AUX!$L$9:$L$11</xm:f>
          </x14:formula1>
          <xm:sqref>R42</xm:sqref>
        </x14:dataValidation>
        <x14:dataValidation type="list" allowBlank="1" showInputMessage="1" showErrorMessage="1" xr:uid="{00000000-0002-0000-0000-000012000000}">
          <x14:formula1>
            <xm:f>AUX!$J$9:$J$11</xm:f>
          </x14:formula1>
          <xm:sqref>H42 P42</xm:sqref>
        </x14:dataValidation>
        <x14:dataValidation type="list" allowBlank="1" showInputMessage="1" showErrorMessage="1" xr:uid="{00000000-0002-0000-0000-000013000000}">
          <x14:formula1>
            <xm:f>AUX!$K$9:$K$11</xm:f>
          </x14:formula1>
          <xm:sqref>L42 Q73:U73</xm:sqref>
        </x14:dataValidation>
        <x14:dataValidation type="list" allowBlank="1" showErrorMessage="1" prompt="_x000a_" xr:uid="{00000000-0002-0000-0000-000014000000}">
          <x14:formula1>
            <xm:f>AUX!$K$25:$K$26</xm:f>
          </x14:formula1>
          <xm:sqref>I51:I53 I64 I70:I71</xm:sqref>
        </x14:dataValidation>
        <x14:dataValidation type="list" allowBlank="1" showInputMessage="1" showErrorMessage="1" xr:uid="{00000000-0002-0000-0000-000015000000}">
          <x14:formula1>
            <xm:f>AUX!$L$25:$L$40</xm:f>
          </x14:formula1>
          <xm:sqref>M53</xm:sqref>
        </x14:dataValidation>
        <x14:dataValidation type="list" allowBlank="1" showInputMessage="1" showErrorMessage="1" xr:uid="{00000000-0002-0000-0000-000016000000}">
          <x14:formula1>
            <xm:f>AUX!$F$30:$F$31</xm:f>
          </x14:formula1>
          <xm:sqref>Q66:U66</xm:sqref>
        </x14:dataValidation>
        <x14:dataValidation type="list" allowBlank="1" showInputMessage="1" showErrorMessage="1" xr:uid="{00000000-0002-0000-0000-000017000000}">
          <x14:formula1>
            <xm:f>AUX!$G$30:$G$31</xm:f>
          </x14:formula1>
          <xm:sqref>M4</xm:sqref>
        </x14:dataValidation>
        <x14:dataValidation type="list" allowBlank="1" showInputMessage="1" showErrorMessage="1" xr:uid="{D1FF4F52-F168-4466-9FF6-EBC0AB2D8D52}">
          <x14:formula1>
            <xm:f>AUX!$H$30:$H$31</xm:f>
          </x14:formula1>
          <xm:sqref>I62</xm:sqref>
        </x14:dataValidation>
        <x14:dataValidation type="list" allowBlank="1" showInputMessage="1" showErrorMessage="1" xr:uid="{706B8A07-05B8-4D17-86A7-D757D3B2BCA7}">
          <x14:formula1>
            <xm:f>AUX!$H$30:$H$32</xm:f>
          </x14:formula1>
          <xm:sqref>M62:O62 Q62:U62</xm:sqref>
        </x14:dataValidation>
        <x14:dataValidation type="list" allowBlank="1" showInputMessage="1" showErrorMessage="1" prompt="Seleccionar la forma de pago de la prima del seguro." xr:uid="{AE2BDE8D-D3C9-4A8C-A794-0DA1360A6F17}">
          <x14:formula1>
            <xm:f>AUX!$I$30:$I$31</xm:f>
          </x14:formula1>
          <xm:sqref>K50</xm:sqref>
        </x14:dataValidation>
        <x14:dataValidation type="list" allowBlank="1" showInputMessage="1" showErrorMessage="1" xr:uid="{96F2D040-39EB-4EA4-9EA6-B03ED133EA3F}">
          <x14:formula1>
            <xm:f>AUX!$J$30:$J$48</xm:f>
          </x14:formula1>
          <xm:sqref>Q27 Q29 Q31 Q33 Q35</xm:sqref>
        </x14:dataValidation>
        <x14:dataValidation type="list" allowBlank="1" showInputMessage="1" showErrorMessage="1" prompt="CUANDO SE IDENTIFIQUE QUE EL CONSUMIDOR FINANCIERO O CLIENTE ES UNA PERSONA PEP, SELECCIONAR LA OPCIÓN QUE CORRESPONDA PREVIA CONSULTA AL CONSUMIDOR FINANCIERO O CLIENTE " xr:uid="{00000000-0002-0000-0000-000011000000}">
          <x14:formula1>
            <xm:f>AUX!$F$1:$F$7</xm:f>
          </x14:formula1>
          <xm:sqref>A17:U17</xm:sqref>
        </x14:dataValidation>
        <x14:dataValidation type="list" allowBlank="1" showInputMessage="1" showErrorMessage="1" xr:uid="{61255A5E-F37C-4E16-AAB2-C49317998EDD}">
          <x14:formula1>
            <xm:f>AUX!$F$33:$F$34</xm:f>
          </x14:formula1>
          <xm:sqref>M73</xm:sqref>
        </x14:dataValidation>
        <x14:dataValidation type="list" allowBlank="1" showInputMessage="1" showErrorMessage="1" xr:uid="{468C624A-F101-431A-91A9-B4C2D97B65BB}">
          <x14:formula1>
            <xm:f>AUX!$F$36:$F$39</xm:f>
          </x14:formula1>
          <xm:sqref>M75:O75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M48"/>
  <sheetViews>
    <sheetView topLeftCell="A9" workbookViewId="0">
      <selection activeCell="B23" sqref="B23"/>
    </sheetView>
  </sheetViews>
  <sheetFormatPr baseColWidth="10" defaultColWidth="11.42578125" defaultRowHeight="15" x14ac:dyDescent="0.25"/>
  <cols>
    <col min="1" max="1" width="23.7109375" customWidth="1"/>
    <col min="2" max="2" width="81.140625" customWidth="1"/>
    <col min="6" max="6" width="18" customWidth="1"/>
    <col min="8" max="8" width="25.7109375" customWidth="1"/>
    <col min="9" max="9" width="29.28515625" customWidth="1"/>
    <col min="10" max="10" width="25.28515625" customWidth="1"/>
    <col min="11" max="11" width="33" bestFit="1" customWidth="1"/>
    <col min="12" max="12" width="18.7109375" bestFit="1" customWidth="1"/>
  </cols>
  <sheetData>
    <row r="1" spans="1:13" x14ac:dyDescent="0.25">
      <c r="A1" s="94">
        <f>LEN(INSTRUCCIONES!W14)</f>
        <v>0</v>
      </c>
      <c r="B1" s="94"/>
      <c r="E1" s="95" t="s">
        <v>99</v>
      </c>
      <c r="F1" s="96" t="s">
        <v>400</v>
      </c>
    </row>
    <row r="2" spans="1:13" x14ac:dyDescent="0.25">
      <c r="A2" s="507" t="s">
        <v>102</v>
      </c>
      <c r="B2" s="507"/>
      <c r="F2" s="96" t="s">
        <v>162</v>
      </c>
      <c r="G2" s="96"/>
      <c r="H2" s="96"/>
      <c r="I2" s="96"/>
      <c r="J2" s="96"/>
      <c r="K2" s="96"/>
      <c r="L2" s="96"/>
      <c r="M2" s="96"/>
    </row>
    <row r="3" spans="1:13" x14ac:dyDescent="0.25">
      <c r="A3" s="97" t="s">
        <v>89</v>
      </c>
      <c r="B3" s="98" t="str">
        <f>IF(A1&lt;76,MID(INSTRUCCIONES!W14,22,500),"")</f>
        <v/>
      </c>
      <c r="F3" s="96" t="s">
        <v>157</v>
      </c>
      <c r="G3" s="96"/>
      <c r="H3" s="96"/>
      <c r="I3" s="96"/>
      <c r="J3" s="96"/>
      <c r="K3" s="96"/>
      <c r="L3" s="96"/>
      <c r="M3" s="96"/>
    </row>
    <row r="4" spans="1:13" x14ac:dyDescent="0.25">
      <c r="A4" s="97" t="s">
        <v>90</v>
      </c>
      <c r="B4" s="98" t="str">
        <f>IF(A1&lt;76,MID(INSTRUCCIONES!W16,9,20),"")</f>
        <v/>
      </c>
      <c r="F4" s="321" t="s">
        <v>401</v>
      </c>
      <c r="G4" s="96"/>
      <c r="H4" s="96"/>
      <c r="I4" s="96"/>
      <c r="J4" s="96"/>
      <c r="K4" s="96"/>
      <c r="L4" s="96"/>
      <c r="M4" s="96"/>
    </row>
    <row r="5" spans="1:13" x14ac:dyDescent="0.25">
      <c r="A5" s="97" t="s">
        <v>116</v>
      </c>
      <c r="B5" s="98" t="str">
        <f>IF(A1&lt;76,MID(INSTRUCCIONES!W16,52,300),"")</f>
        <v/>
      </c>
      <c r="F5" s="96" t="s">
        <v>402</v>
      </c>
      <c r="G5" s="96"/>
      <c r="H5" s="96"/>
      <c r="I5" s="96"/>
      <c r="J5" s="96"/>
      <c r="K5" s="96"/>
      <c r="L5" s="96"/>
      <c r="M5" s="96"/>
    </row>
    <row r="6" spans="1:13" x14ac:dyDescent="0.25">
      <c r="A6" s="97" t="s">
        <v>127</v>
      </c>
      <c r="B6" s="98" t="str">
        <f>MID(INSTRUCCIONES!W17,18,8)</f>
        <v/>
      </c>
      <c r="F6" s="96" t="s">
        <v>158</v>
      </c>
      <c r="G6" s="96"/>
      <c r="H6" s="96"/>
      <c r="I6" s="96"/>
      <c r="J6" s="96"/>
      <c r="K6" s="96"/>
      <c r="L6" s="96"/>
      <c r="M6" s="96"/>
    </row>
    <row r="7" spans="1:13" x14ac:dyDescent="0.25">
      <c r="A7" s="97" t="s">
        <v>91</v>
      </c>
      <c r="B7" s="98" t="str">
        <f>IF(A1&lt;76,MID(INSTRUCCIONES!W19,52,40),"")</f>
        <v/>
      </c>
      <c r="F7" s="96" t="s">
        <v>159</v>
      </c>
      <c r="G7" s="96"/>
      <c r="H7" s="96"/>
      <c r="I7" s="96"/>
      <c r="J7" s="96"/>
      <c r="K7" s="96"/>
      <c r="L7" s="96"/>
      <c r="M7" s="96"/>
    </row>
    <row r="8" spans="1:13" ht="30" x14ac:dyDescent="0.25">
      <c r="A8" s="99" t="s">
        <v>128</v>
      </c>
      <c r="B8" s="98" t="str">
        <f>MID(INSTRUCCIONES!H44,1,500)</f>
        <v/>
      </c>
      <c r="F8" s="100" t="s">
        <v>115</v>
      </c>
      <c r="G8" s="100" t="s">
        <v>130</v>
      </c>
      <c r="H8" s="100" t="s">
        <v>90</v>
      </c>
      <c r="I8" s="100" t="s">
        <v>134</v>
      </c>
      <c r="J8" s="100" t="s">
        <v>135</v>
      </c>
      <c r="K8" s="100" t="s">
        <v>136</v>
      </c>
      <c r="L8" s="100" t="s">
        <v>138</v>
      </c>
      <c r="M8" s="96"/>
    </row>
    <row r="9" spans="1:13" x14ac:dyDescent="0.25">
      <c r="A9" s="97" t="s">
        <v>92</v>
      </c>
      <c r="B9" s="98" t="str">
        <f>IF(A1&lt;76,MID(INSTRUCCIONES!W18,52,100),"")</f>
        <v/>
      </c>
      <c r="F9" s="101" t="s">
        <v>117</v>
      </c>
      <c r="G9" s="101" t="s">
        <v>1</v>
      </c>
      <c r="H9" s="102" t="s">
        <v>75</v>
      </c>
      <c r="I9" s="101" t="s">
        <v>269</v>
      </c>
      <c r="J9" s="101" t="s">
        <v>0</v>
      </c>
      <c r="K9" s="101" t="s">
        <v>15</v>
      </c>
      <c r="L9" s="101" t="s">
        <v>12</v>
      </c>
      <c r="M9" s="96"/>
    </row>
    <row r="10" spans="1:13" x14ac:dyDescent="0.25">
      <c r="A10" s="97" t="s">
        <v>93</v>
      </c>
      <c r="B10" s="98" t="str">
        <f>IF(A1&lt;76,MID(INSTRUCCIONES!W42,23,200),"")</f>
        <v/>
      </c>
      <c r="F10" s="101" t="s">
        <v>118</v>
      </c>
      <c r="G10" s="101" t="s">
        <v>2</v>
      </c>
      <c r="H10" s="102" t="s">
        <v>76</v>
      </c>
      <c r="I10" s="101" t="s">
        <v>270</v>
      </c>
      <c r="J10" s="101" t="s">
        <v>4</v>
      </c>
      <c r="K10" s="101" t="s">
        <v>137</v>
      </c>
      <c r="L10" s="101" t="s">
        <v>13</v>
      </c>
      <c r="M10" s="96"/>
    </row>
    <row r="11" spans="1:13" x14ac:dyDescent="0.25">
      <c r="A11" s="97" t="s">
        <v>94</v>
      </c>
      <c r="B11" s="98" t="str">
        <f>IF(A1&lt;76,MID(INSTRUCCIONES!W40,35,300),"")</f>
        <v/>
      </c>
      <c r="F11" s="101" t="s">
        <v>119</v>
      </c>
      <c r="G11" s="101"/>
      <c r="H11" s="102" t="s">
        <v>77</v>
      </c>
      <c r="I11" s="103"/>
      <c r="J11" s="101" t="s">
        <v>7</v>
      </c>
      <c r="K11" s="101" t="s">
        <v>16</v>
      </c>
      <c r="L11" s="104" t="s">
        <v>14</v>
      </c>
      <c r="M11" s="96"/>
    </row>
    <row r="12" spans="1:13" x14ac:dyDescent="0.25">
      <c r="A12" s="97" t="s">
        <v>95</v>
      </c>
      <c r="B12" s="98" t="str">
        <f>IF(A1&lt;76,MID(INSTRUCCIONES!W41,8,500),"")</f>
        <v/>
      </c>
      <c r="F12" s="101" t="s">
        <v>120</v>
      </c>
      <c r="G12" s="101"/>
      <c r="H12" s="102" t="s">
        <v>78</v>
      </c>
      <c r="I12" s="101"/>
      <c r="J12" s="101"/>
      <c r="K12" s="101"/>
      <c r="L12" s="101"/>
      <c r="M12" s="96"/>
    </row>
    <row r="13" spans="1:13" x14ac:dyDescent="0.25">
      <c r="A13" s="97" t="s">
        <v>96</v>
      </c>
      <c r="B13" s="98" t="str">
        <f>IF(A1&lt;76,MID(INSTRUCCIONES!W21,16,9),"")</f>
        <v/>
      </c>
      <c r="F13" s="101" t="s">
        <v>121</v>
      </c>
      <c r="G13" s="101"/>
      <c r="H13" s="102" t="s">
        <v>79</v>
      </c>
      <c r="I13" s="101"/>
      <c r="J13" s="101"/>
      <c r="K13" s="101"/>
      <c r="L13" s="101"/>
      <c r="M13" s="96"/>
    </row>
    <row r="14" spans="1:13" x14ac:dyDescent="0.25">
      <c r="A14" s="97" t="s">
        <v>101</v>
      </c>
      <c r="B14" s="98" t="str">
        <f>IF(INSTRUCCIONES!I89="RECHAZO","",IF(AUX!A1&lt;76,MID(INSTRUCCIONES!W21,33,15),""))</f>
        <v/>
      </c>
      <c r="F14" s="101" t="s">
        <v>122</v>
      </c>
      <c r="G14" s="101"/>
      <c r="H14" s="102" t="s">
        <v>80</v>
      </c>
      <c r="I14" s="101"/>
      <c r="J14" s="101"/>
      <c r="K14" s="101"/>
      <c r="L14" s="101"/>
      <c r="M14" s="96"/>
    </row>
    <row r="15" spans="1:13" x14ac:dyDescent="0.25">
      <c r="A15" s="97" t="s">
        <v>97</v>
      </c>
      <c r="B15" s="98" t="str">
        <f>IF(A1&lt;76,MID(INSTRUCCIONES!W22,9,41),"")</f>
        <v/>
      </c>
      <c r="F15" s="101" t="s">
        <v>123</v>
      </c>
      <c r="G15" s="101"/>
      <c r="H15" s="102" t="s">
        <v>81</v>
      </c>
      <c r="I15" s="101"/>
      <c r="J15" s="101"/>
      <c r="K15" s="101"/>
      <c r="L15" s="101"/>
      <c r="M15" s="96"/>
    </row>
    <row r="16" spans="1:13" x14ac:dyDescent="0.25">
      <c r="A16" s="510" t="s">
        <v>98</v>
      </c>
      <c r="B16" s="98" t="str">
        <f>IF(A1&lt;76,MID(INSTRUCCIONES!W25,1,500),"")</f>
        <v/>
      </c>
      <c r="F16" s="101" t="s">
        <v>124</v>
      </c>
      <c r="G16" s="101"/>
      <c r="H16" s="102" t="s">
        <v>82</v>
      </c>
      <c r="I16" s="101"/>
      <c r="J16" s="101"/>
      <c r="K16" s="101"/>
      <c r="L16" s="101"/>
      <c r="M16" s="96"/>
    </row>
    <row r="17" spans="1:13" x14ac:dyDescent="0.25">
      <c r="A17" s="511"/>
      <c r="B17" s="98" t="str">
        <f>IF(A1&lt;76,MID(INSTRUCCIONES!W24,1,500),"")</f>
        <v/>
      </c>
      <c r="F17" s="101" t="s">
        <v>125</v>
      </c>
      <c r="G17" s="101"/>
      <c r="H17" s="102" t="s">
        <v>83</v>
      </c>
      <c r="I17" s="101"/>
      <c r="J17" s="101"/>
      <c r="K17" s="101"/>
      <c r="L17" s="101"/>
      <c r="M17" s="96"/>
    </row>
    <row r="18" spans="1:13" x14ac:dyDescent="0.25">
      <c r="A18" s="512"/>
      <c r="B18" s="98" t="str">
        <f>CONCATENATE(B17, "     ",B16)</f>
        <v xml:space="preserve">     </v>
      </c>
      <c r="F18" s="101" t="s">
        <v>126</v>
      </c>
      <c r="G18" s="101"/>
      <c r="H18" s="105" t="s">
        <v>86</v>
      </c>
      <c r="I18" s="101"/>
      <c r="J18" s="101"/>
      <c r="K18" s="101"/>
      <c r="L18" s="101"/>
      <c r="M18" s="96"/>
    </row>
    <row r="19" spans="1:13" x14ac:dyDescent="0.25">
      <c r="A19" s="97" t="s">
        <v>71</v>
      </c>
      <c r="B19" s="98" t="str">
        <f>IF(A1&lt;76,MID(INSTRUCCIONES!W27,9,300),"")</f>
        <v/>
      </c>
      <c r="F19" s="101"/>
      <c r="G19" s="101"/>
      <c r="H19" s="102" t="s">
        <v>84</v>
      </c>
      <c r="I19" s="101"/>
      <c r="J19" s="101"/>
      <c r="K19" s="101"/>
      <c r="L19" s="101"/>
      <c r="M19" s="96"/>
    </row>
    <row r="20" spans="1:13" x14ac:dyDescent="0.25">
      <c r="A20" s="97" t="s">
        <v>105</v>
      </c>
      <c r="B20" s="98" t="str">
        <f>IF(A1&lt;76,MID(INSTRUCCIONES!W28,40,100),"")</f>
        <v/>
      </c>
      <c r="F20" s="101"/>
      <c r="G20" s="101"/>
      <c r="H20" s="102" t="s">
        <v>85</v>
      </c>
      <c r="I20" s="101"/>
      <c r="J20" s="101"/>
      <c r="K20" s="101"/>
      <c r="L20" s="101"/>
      <c r="M20" s="96"/>
    </row>
    <row r="21" spans="1:13" x14ac:dyDescent="0.25">
      <c r="A21" s="97" t="s">
        <v>154</v>
      </c>
      <c r="B21" s="98" t="str">
        <f>IF(A1&lt;76,MID(INSTRUCCIONES!W12,16,200),"")</f>
        <v/>
      </c>
      <c r="F21" s="100" t="s">
        <v>139</v>
      </c>
      <c r="G21" s="101"/>
      <c r="H21" s="102" t="s">
        <v>131</v>
      </c>
      <c r="I21" s="101"/>
      <c r="J21" s="101"/>
      <c r="K21" s="101"/>
      <c r="L21" s="101"/>
      <c r="M21" s="96"/>
    </row>
    <row r="22" spans="1:13" x14ac:dyDescent="0.25">
      <c r="A22" s="97" t="s">
        <v>155</v>
      </c>
      <c r="B22" s="98" t="str">
        <f>IF(A1&lt;76,MID(INSTRUCCIONES!W37,19,35))</f>
        <v/>
      </c>
      <c r="F22" s="104" t="s">
        <v>20</v>
      </c>
      <c r="G22" s="101"/>
      <c r="H22" s="105" t="s">
        <v>132</v>
      </c>
      <c r="I22" s="101"/>
      <c r="J22" s="101"/>
      <c r="K22" s="101"/>
      <c r="L22" s="101"/>
      <c r="M22" s="96"/>
    </row>
    <row r="23" spans="1:13" x14ac:dyDescent="0.25">
      <c r="F23" s="104" t="s">
        <v>21</v>
      </c>
      <c r="G23" s="101"/>
      <c r="H23" s="105" t="s">
        <v>133</v>
      </c>
      <c r="I23" s="101"/>
      <c r="J23" s="101"/>
      <c r="K23" s="101"/>
      <c r="L23" s="101"/>
      <c r="M23" s="96"/>
    </row>
    <row r="24" spans="1:13" x14ac:dyDescent="0.25">
      <c r="A24" s="508" t="s">
        <v>103</v>
      </c>
      <c r="B24" s="508"/>
      <c r="F24" s="101" t="s">
        <v>22</v>
      </c>
      <c r="G24" s="100" t="s">
        <v>140</v>
      </c>
      <c r="H24" s="100" t="s">
        <v>141</v>
      </c>
      <c r="I24" s="100" t="s">
        <v>142</v>
      </c>
      <c r="J24" s="100" t="s">
        <v>135</v>
      </c>
      <c r="K24" s="100" t="s">
        <v>196</v>
      </c>
      <c r="L24" s="100" t="s">
        <v>200</v>
      </c>
      <c r="M24" s="96"/>
    </row>
    <row r="25" spans="1:13" x14ac:dyDescent="0.25">
      <c r="A25" s="509" t="s">
        <v>89</v>
      </c>
      <c r="B25" s="98" t="str">
        <f>IF(A1&gt;=76,MID(INSTRUCCIONES!W14,22,500),"")</f>
        <v/>
      </c>
      <c r="F25" s="101" t="s">
        <v>23</v>
      </c>
      <c r="G25" s="101" t="s">
        <v>24</v>
      </c>
      <c r="H25" s="101" t="s">
        <v>20</v>
      </c>
      <c r="I25" s="101" t="s">
        <v>20</v>
      </c>
      <c r="J25" s="101" t="s">
        <v>143</v>
      </c>
      <c r="K25" s="106" t="s">
        <v>1</v>
      </c>
      <c r="L25" s="133" t="s">
        <v>201</v>
      </c>
      <c r="M25" s="96"/>
    </row>
    <row r="26" spans="1:13" x14ac:dyDescent="0.25">
      <c r="A26" s="509"/>
      <c r="B26" s="98" t="str">
        <f>IF(A1&gt;=76,MID(INSTRUCCIONES!W15,1,200),"")</f>
        <v/>
      </c>
      <c r="F26" s="101" t="s">
        <v>407</v>
      </c>
      <c r="G26" s="101" t="s">
        <v>25</v>
      </c>
      <c r="H26" s="101" t="s">
        <v>22</v>
      </c>
      <c r="I26" s="101" t="s">
        <v>22</v>
      </c>
      <c r="J26" s="101" t="s">
        <v>144</v>
      </c>
      <c r="K26" s="106" t="s">
        <v>2</v>
      </c>
      <c r="L26" s="134" t="s">
        <v>202</v>
      </c>
      <c r="M26" s="96"/>
    </row>
    <row r="27" spans="1:13" x14ac:dyDescent="0.25">
      <c r="A27" s="509"/>
      <c r="B27" s="98" t="str">
        <f>CONCATENATE(B25," ",B26)</f>
        <v xml:space="preserve"> </v>
      </c>
      <c r="F27" s="101" t="s">
        <v>408</v>
      </c>
      <c r="G27" s="101" t="s">
        <v>271</v>
      </c>
      <c r="H27" s="101" t="s">
        <v>23</v>
      </c>
      <c r="I27" s="101" t="s">
        <v>23</v>
      </c>
      <c r="J27" s="96"/>
      <c r="K27" s="333" t="s">
        <v>284</v>
      </c>
      <c r="L27" s="133" t="s">
        <v>203</v>
      </c>
      <c r="M27" s="96"/>
    </row>
    <row r="28" spans="1:13" x14ac:dyDescent="0.25">
      <c r="A28" s="97" t="s">
        <v>90</v>
      </c>
      <c r="B28" s="98" t="str">
        <f>IF(A1&gt;=76,MID(INSTRUCCIONES!W17,52,300),"")</f>
        <v/>
      </c>
      <c r="G28" s="96"/>
      <c r="H28" s="96"/>
      <c r="I28" s="330" t="s">
        <v>271</v>
      </c>
      <c r="J28" s="96"/>
      <c r="K28" s="101" t="s">
        <v>296</v>
      </c>
      <c r="L28" s="133" t="s">
        <v>204</v>
      </c>
      <c r="M28" s="96"/>
    </row>
    <row r="29" spans="1:13" ht="30" x14ac:dyDescent="0.25">
      <c r="A29" s="97" t="s">
        <v>127</v>
      </c>
      <c r="B29" s="98" t="str">
        <f>IF(A1&gt;=76,MID(INSTRUCCIONES!W18,18,8),"")</f>
        <v/>
      </c>
      <c r="F29" s="331" t="s">
        <v>228</v>
      </c>
      <c r="G29" s="331" t="s">
        <v>282</v>
      </c>
      <c r="H29" s="332" t="s">
        <v>381</v>
      </c>
      <c r="I29" s="332" t="s">
        <v>388</v>
      </c>
      <c r="J29" s="334" t="s">
        <v>90</v>
      </c>
      <c r="K29" s="101" t="s">
        <v>285</v>
      </c>
      <c r="L29" s="134" t="s">
        <v>205</v>
      </c>
      <c r="M29" s="96"/>
    </row>
    <row r="30" spans="1:13" ht="29.25" x14ac:dyDescent="0.25">
      <c r="A30" s="97" t="s">
        <v>91</v>
      </c>
      <c r="B30" s="98" t="s">
        <v>104</v>
      </c>
      <c r="F30" s="107" t="s">
        <v>229</v>
      </c>
      <c r="G30" s="345" t="s">
        <v>404</v>
      </c>
      <c r="H30" s="107" t="s">
        <v>382</v>
      </c>
      <c r="I30" s="326" t="s">
        <v>393</v>
      </c>
      <c r="J30" s="328" t="s">
        <v>75</v>
      </c>
      <c r="K30" s="327" t="s">
        <v>286</v>
      </c>
      <c r="L30" s="134" t="s">
        <v>206</v>
      </c>
      <c r="M30" s="96"/>
    </row>
    <row r="31" spans="1:13" ht="43.5" x14ac:dyDescent="0.25">
      <c r="A31" s="97" t="s">
        <v>92</v>
      </c>
      <c r="B31" s="98" t="s">
        <v>104</v>
      </c>
      <c r="F31" s="107" t="s">
        <v>230</v>
      </c>
      <c r="G31" s="345" t="s">
        <v>405</v>
      </c>
      <c r="H31" s="107" t="s">
        <v>383</v>
      </c>
      <c r="I31" s="326" t="s">
        <v>394</v>
      </c>
      <c r="J31" s="328" t="s">
        <v>76</v>
      </c>
      <c r="K31" s="327" t="s">
        <v>287</v>
      </c>
      <c r="L31" s="133" t="s">
        <v>207</v>
      </c>
      <c r="M31" s="96"/>
    </row>
    <row r="32" spans="1:13" ht="30" x14ac:dyDescent="0.25">
      <c r="A32" s="97" t="s">
        <v>93</v>
      </c>
      <c r="B32" s="98" t="s">
        <v>104</v>
      </c>
      <c r="F32" s="331" t="s">
        <v>422</v>
      </c>
      <c r="H32" s="107" t="s">
        <v>385</v>
      </c>
      <c r="J32" s="328" t="s">
        <v>77</v>
      </c>
      <c r="K32" s="327" t="s">
        <v>288</v>
      </c>
      <c r="L32" s="134" t="s">
        <v>208</v>
      </c>
      <c r="M32" s="96"/>
    </row>
    <row r="33" spans="1:13" x14ac:dyDescent="0.25">
      <c r="A33" s="97" t="s">
        <v>94</v>
      </c>
      <c r="B33" s="98" t="s">
        <v>104</v>
      </c>
      <c r="F33" s="107" t="s">
        <v>423</v>
      </c>
      <c r="J33" s="328" t="s">
        <v>78</v>
      </c>
      <c r="L33" s="134" t="s">
        <v>209</v>
      </c>
      <c r="M33" s="96"/>
    </row>
    <row r="34" spans="1:13" x14ac:dyDescent="0.25">
      <c r="A34" s="97" t="s">
        <v>95</v>
      </c>
      <c r="B34" s="98" t="s">
        <v>104</v>
      </c>
      <c r="F34" s="107" t="s">
        <v>425</v>
      </c>
      <c r="J34" s="328" t="s">
        <v>79</v>
      </c>
      <c r="L34" s="134" t="s">
        <v>210</v>
      </c>
      <c r="M34" s="96"/>
    </row>
    <row r="35" spans="1:13" ht="45" x14ac:dyDescent="0.25">
      <c r="A35" s="97" t="s">
        <v>96</v>
      </c>
      <c r="B35" s="98" t="str">
        <f>IF(A1&gt;=76,MID(INSTRUCCIONES!W22,16,9),"")</f>
        <v/>
      </c>
      <c r="F35" s="331" t="s">
        <v>429</v>
      </c>
      <c r="J35" s="328" t="s">
        <v>80</v>
      </c>
      <c r="L35" s="134" t="s">
        <v>211</v>
      </c>
      <c r="M35" s="96"/>
    </row>
    <row r="36" spans="1:13" x14ac:dyDescent="0.25">
      <c r="A36" s="97" t="s">
        <v>101</v>
      </c>
      <c r="B36" s="98" t="str">
        <f>IF(INSTRUCCIONES!I67="RECHAZO","",IF(AUX!A1&gt;=76,MID(INSTRUCCIONES!W24,33,15),""))</f>
        <v/>
      </c>
      <c r="F36" s="107" t="s">
        <v>430</v>
      </c>
      <c r="J36" s="328" t="s">
        <v>81</v>
      </c>
      <c r="L36" s="134" t="s">
        <v>212</v>
      </c>
      <c r="M36" s="96"/>
    </row>
    <row r="37" spans="1:13" x14ac:dyDescent="0.25">
      <c r="A37" s="97" t="s">
        <v>97</v>
      </c>
      <c r="B37" s="98" t="str">
        <f>TRIM(IF(A1&gt;=76,MID(INSTRUCCIONES!W23,9,41),""))</f>
        <v/>
      </c>
      <c r="F37" s="107" t="s">
        <v>431</v>
      </c>
      <c r="J37" s="328" t="s">
        <v>82</v>
      </c>
      <c r="L37" s="134" t="s">
        <v>213</v>
      </c>
      <c r="M37" s="96"/>
    </row>
    <row r="38" spans="1:13" x14ac:dyDescent="0.25">
      <c r="A38" s="513" t="s">
        <v>98</v>
      </c>
      <c r="B38" s="98" t="str">
        <f>IF(A1&gt;=76,MID(INSTRUCCIONES!W25,1,100),"")</f>
        <v/>
      </c>
      <c r="F38" s="107" t="s">
        <v>432</v>
      </c>
      <c r="J38" s="328" t="s">
        <v>83</v>
      </c>
      <c r="L38" s="134" t="s">
        <v>214</v>
      </c>
      <c r="M38" s="96"/>
    </row>
    <row r="39" spans="1:13" x14ac:dyDescent="0.25">
      <c r="A39" s="513"/>
      <c r="B39" s="98" t="str">
        <f>IF(A1&gt;=76,MID(INSTRUCCIONES!W26,1,200),"")</f>
        <v/>
      </c>
      <c r="F39" s="107" t="s">
        <v>433</v>
      </c>
      <c r="J39" s="328" t="s">
        <v>84</v>
      </c>
      <c r="L39" s="133" t="s">
        <v>215</v>
      </c>
      <c r="M39" s="96"/>
    </row>
    <row r="40" spans="1:13" x14ac:dyDescent="0.25">
      <c r="A40" s="513"/>
      <c r="B40" s="98" t="str">
        <f>CONCATENATE(B39, "     ",B38)</f>
        <v xml:space="preserve">     </v>
      </c>
      <c r="J40" s="328" t="s">
        <v>85</v>
      </c>
      <c r="L40" s="135" t="s">
        <v>216</v>
      </c>
      <c r="M40" s="96"/>
    </row>
    <row r="41" spans="1:13" x14ac:dyDescent="0.25">
      <c r="A41" s="97" t="s">
        <v>71</v>
      </c>
      <c r="B41" s="98" t="s">
        <v>104</v>
      </c>
      <c r="J41" s="328" t="s">
        <v>395</v>
      </c>
    </row>
    <row r="42" spans="1:13" x14ac:dyDescent="0.25">
      <c r="A42" s="97" t="s">
        <v>105</v>
      </c>
      <c r="B42" s="98" t="str">
        <f>IF(A1&gt;=76,MID(INSTRUCCIONES!W30,40,100),"")</f>
        <v/>
      </c>
      <c r="J42" s="328" t="s">
        <v>396</v>
      </c>
    </row>
    <row r="43" spans="1:13" x14ac:dyDescent="0.25">
      <c r="A43" s="97" t="s">
        <v>154</v>
      </c>
      <c r="B43" s="98" t="str">
        <f>IF(A1&gt;=76,MID(INSTRUCCIONES!W12,16,200),"")</f>
        <v/>
      </c>
      <c r="J43" s="328" t="s">
        <v>397</v>
      </c>
    </row>
    <row r="44" spans="1:13" x14ac:dyDescent="0.25">
      <c r="A44" s="97" t="s">
        <v>155</v>
      </c>
      <c r="B44" s="108" t="b">
        <f>IF(A1&gt;=76,MID(INSTRUCCIONES!W40,19,35))</f>
        <v>0</v>
      </c>
      <c r="J44" s="328" t="s">
        <v>398</v>
      </c>
    </row>
    <row r="45" spans="1:13" x14ac:dyDescent="0.25">
      <c r="J45" s="328" t="s">
        <v>399</v>
      </c>
    </row>
    <row r="46" spans="1:13" x14ac:dyDescent="0.25">
      <c r="J46" s="328" t="s">
        <v>131</v>
      </c>
    </row>
    <row r="47" spans="1:13" x14ac:dyDescent="0.25">
      <c r="J47" s="329" t="s">
        <v>132</v>
      </c>
    </row>
    <row r="48" spans="1:13" x14ac:dyDescent="0.25">
      <c r="J48" s="329" t="s">
        <v>133</v>
      </c>
    </row>
  </sheetData>
  <mergeCells count="5">
    <mergeCell ref="A2:B2"/>
    <mergeCell ref="A24:B24"/>
    <mergeCell ref="A25:A27"/>
    <mergeCell ref="A16:A18"/>
    <mergeCell ref="A38:A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BF139"/>
  <sheetViews>
    <sheetView showGridLines="0" topLeftCell="A6" zoomScale="93" zoomScaleNormal="93" zoomScaleSheetLayoutView="100" workbookViewId="0">
      <selection activeCell="AJ89" sqref="AJ89"/>
    </sheetView>
  </sheetViews>
  <sheetFormatPr baseColWidth="10" defaultColWidth="11.42578125" defaultRowHeight="12" outlineLevelRow="1" x14ac:dyDescent="0.25"/>
  <cols>
    <col min="1" max="1" width="3.28515625" style="82" customWidth="1"/>
    <col min="2" max="2" width="3.85546875" style="82" customWidth="1"/>
    <col min="3" max="3" width="4.85546875" style="82" customWidth="1"/>
    <col min="4" max="4" width="2.140625" style="82" customWidth="1"/>
    <col min="5" max="5" width="10" style="82" customWidth="1"/>
    <col min="6" max="6" width="5.5703125" style="82" customWidth="1"/>
    <col min="7" max="7" width="6.85546875" style="82" customWidth="1"/>
    <col min="8" max="8" width="7.85546875" style="82" customWidth="1"/>
    <col min="9" max="9" width="6.140625" style="82" customWidth="1"/>
    <col min="10" max="10" width="6" style="82" customWidth="1"/>
    <col min="11" max="11" width="17.140625" style="82" customWidth="1"/>
    <col min="12" max="12" width="4.5703125" style="82" customWidth="1"/>
    <col min="13" max="13" width="7.7109375" style="82" customWidth="1"/>
    <col min="14" max="14" width="5.140625" style="82" customWidth="1"/>
    <col min="15" max="15" width="5.5703125" style="82" customWidth="1"/>
    <col min="16" max="16" width="18.140625" style="82" customWidth="1"/>
    <col min="17" max="17" width="6.140625" style="82" customWidth="1"/>
    <col min="18" max="18" width="4.7109375" style="82" customWidth="1"/>
    <col min="19" max="19" width="5.42578125" style="82" customWidth="1"/>
    <col min="20" max="20" width="3.5703125" style="82" customWidth="1"/>
    <col min="21" max="21" width="2.85546875" style="82" customWidth="1"/>
    <col min="22" max="22" width="3" style="82" hidden="1" customWidth="1"/>
    <col min="23" max="32" width="0" style="82" hidden="1" customWidth="1"/>
    <col min="33" max="33" width="0.7109375" style="82" hidden="1" customWidth="1"/>
    <col min="34" max="16384" width="11.42578125" style="82"/>
  </cols>
  <sheetData>
    <row r="1" spans="1:35" ht="104.25" customHeight="1" x14ac:dyDescent="0.25">
      <c r="A1" s="594"/>
      <c r="B1" s="595"/>
      <c r="C1" s="595"/>
      <c r="D1" s="595"/>
      <c r="E1" s="595"/>
      <c r="F1" s="592"/>
      <c r="G1" s="592"/>
      <c r="H1" s="592"/>
      <c r="I1" s="592"/>
      <c r="J1" s="592"/>
      <c r="K1" s="592"/>
      <c r="L1" s="592"/>
      <c r="M1" s="592"/>
      <c r="N1" s="592"/>
      <c r="O1" s="592"/>
      <c r="P1" s="592"/>
      <c r="Q1" s="592"/>
      <c r="R1" s="592"/>
      <c r="S1" s="592"/>
      <c r="T1" s="592"/>
      <c r="U1" s="593"/>
    </row>
    <row r="2" spans="1:35" ht="17.25" customHeight="1" x14ac:dyDescent="0.25">
      <c r="A2" s="637" t="s">
        <v>45</v>
      </c>
      <c r="B2" s="638"/>
      <c r="C2" s="638"/>
      <c r="D2" s="638"/>
      <c r="E2" s="638"/>
      <c r="F2" s="638"/>
      <c r="G2" s="638"/>
      <c r="H2" s="638"/>
      <c r="I2" s="638"/>
      <c r="J2" s="638"/>
      <c r="K2" s="638"/>
      <c r="L2" s="634" t="str">
        <f>IF(AUX!A1&lt;76,MID(AUX!B22,1,35),MID(AUX!B44,1,35))</f>
        <v/>
      </c>
      <c r="M2" s="634"/>
      <c r="N2" s="634"/>
      <c r="O2" s="634"/>
      <c r="P2" s="634"/>
      <c r="Q2" s="634"/>
      <c r="R2" s="635">
        <f ca="1">NOW()</f>
        <v>45100.557205324076</v>
      </c>
      <c r="S2" s="635"/>
      <c r="T2" s="635"/>
      <c r="U2" s="636"/>
      <c r="V2" s="14"/>
      <c r="W2" s="14"/>
    </row>
    <row r="3" spans="1:35" s="200" customFormat="1" ht="27" customHeight="1" x14ac:dyDescent="0.25">
      <c r="A3" s="609" t="s">
        <v>113</v>
      </c>
      <c r="B3" s="389"/>
      <c r="C3" s="389"/>
      <c r="D3" s="389"/>
      <c r="E3" s="389"/>
      <c r="F3" s="603" t="str">
        <f>IF(AUX!A1&lt;76,MID(AUX!B3,1,100),MID(AUX!B27,1,100))</f>
        <v/>
      </c>
      <c r="G3" s="604"/>
      <c r="H3" s="604"/>
      <c r="I3" s="604"/>
      <c r="J3" s="604"/>
      <c r="K3" s="604"/>
      <c r="L3" s="604"/>
      <c r="M3" s="604"/>
      <c r="N3" s="604"/>
      <c r="O3" s="604"/>
      <c r="P3" s="604"/>
      <c r="Q3" s="604"/>
      <c r="R3" s="604"/>
      <c r="S3" s="604"/>
      <c r="T3" s="604"/>
      <c r="U3" s="605"/>
    </row>
    <row r="4" spans="1:35" s="200" customFormat="1" ht="36.75" customHeight="1" x14ac:dyDescent="0.25">
      <c r="A4" s="519" t="s">
        <v>372</v>
      </c>
      <c r="B4" s="429"/>
      <c r="C4" s="429"/>
      <c r="D4" s="429"/>
      <c r="E4" s="429"/>
      <c r="F4" s="641" t="str">
        <f>IF(AND(AUX!B6="JURIDICO",AUX!A1&lt;76),MID(AUX!B5,1,30),IF(AND(AUX!B6="JURIDICO",AUX!A1&gt;=76),MID(AUX!B28,1,30),IF(AND(AUX!B6=" PERSONA",AUX!A1&lt;76),MID(AUX!B4,1,30),IF(AND(AUX!B6=" PERSONA",AUX!A1&gt;=76),MID(AUX!B28,1,30),IF(AND(AUX!B29="JURIDICO",AUX!A1&lt;76),MID(AUX!B5,1,30),IF(AND(AUX!B29="JURIDICO",AUX!A1&gt;=76),MID(AUX!B28,1,30),""))))))</f>
        <v/>
      </c>
      <c r="G4" s="642"/>
      <c r="H4" s="642"/>
      <c r="I4" s="642"/>
      <c r="J4" s="643"/>
      <c r="K4" s="639" t="s">
        <v>373</v>
      </c>
      <c r="L4" s="640"/>
      <c r="M4" s="631" t="str">
        <f>MID(INSTRUCCIONES!I40,1,40)</f>
        <v/>
      </c>
      <c r="N4" s="632"/>
      <c r="O4" s="632"/>
      <c r="P4" s="632"/>
      <c r="Q4" s="632"/>
      <c r="R4" s="632"/>
      <c r="S4" s="632"/>
      <c r="T4" s="632"/>
      <c r="U4" s="633"/>
      <c r="AI4" s="201"/>
    </row>
    <row r="5" spans="1:35" s="200" customFormat="1" ht="26.25" customHeight="1" x14ac:dyDescent="0.25">
      <c r="A5" s="620" t="s">
        <v>112</v>
      </c>
      <c r="B5" s="369"/>
      <c r="C5" s="369"/>
      <c r="D5" s="369"/>
      <c r="E5" s="369"/>
      <c r="F5" s="644" t="str">
        <f>IF(AND(M4="",AUX!A1&lt;76),MID(AUX!B7,1,200),MID(AUX!B30,1,200))</f>
        <v/>
      </c>
      <c r="G5" s="645"/>
      <c r="H5" s="645"/>
      <c r="I5" s="646" t="s">
        <v>111</v>
      </c>
      <c r="J5" s="647"/>
      <c r="K5" s="645" t="str">
        <f>IF(AND(M4="",AUX!A1&lt;76),MID(AUX!B9,1,200),MID(AUX!B31,1,200))</f>
        <v/>
      </c>
      <c r="L5" s="648"/>
      <c r="M5" s="649" t="s">
        <v>106</v>
      </c>
      <c r="N5" s="649"/>
      <c r="O5" s="650"/>
      <c r="P5" s="631" t="str">
        <f>IF(AND(M4="",AUX!A1&lt;76),MID(AUX!B19,1,200),MID(AUX!B41,1,200))</f>
        <v/>
      </c>
      <c r="Q5" s="632"/>
      <c r="R5" s="632"/>
      <c r="S5" s="632"/>
      <c r="T5" s="632"/>
      <c r="U5" s="633"/>
    </row>
    <row r="6" spans="1:35" s="200" customFormat="1" ht="26.25" customHeight="1" x14ac:dyDescent="0.25">
      <c r="A6" s="568" t="s">
        <v>110</v>
      </c>
      <c r="B6" s="569"/>
      <c r="C6" s="569"/>
      <c r="D6" s="569"/>
      <c r="E6" s="569"/>
      <c r="F6" s="603" t="str">
        <f>TRIM(IF(AND(M4="",AUX!A1&lt;76),MID(AUX!B10,1,200),MID(AUX!B32,1,100)))</f>
        <v/>
      </c>
      <c r="G6" s="604"/>
      <c r="H6" s="604"/>
      <c r="I6" s="604"/>
      <c r="J6" s="604"/>
      <c r="K6" s="604"/>
      <c r="L6" s="604"/>
      <c r="M6" s="604"/>
      <c r="N6" s="604"/>
      <c r="O6" s="604"/>
      <c r="P6" s="604"/>
      <c r="Q6" s="604"/>
      <c r="R6" s="604"/>
      <c r="S6" s="604"/>
      <c r="T6" s="604"/>
      <c r="U6" s="605"/>
    </row>
    <row r="7" spans="1:35" s="200" customFormat="1" ht="27.75" customHeight="1" x14ac:dyDescent="0.25">
      <c r="A7" s="629" t="s">
        <v>128</v>
      </c>
      <c r="B7" s="630"/>
      <c r="C7" s="630"/>
      <c r="D7" s="630"/>
      <c r="E7" s="630"/>
      <c r="F7" s="631" t="str">
        <f>MID(AUX!B8,1,500)</f>
        <v/>
      </c>
      <c r="G7" s="632"/>
      <c r="H7" s="632"/>
      <c r="I7" s="632"/>
      <c r="J7" s="632"/>
      <c r="K7" s="632"/>
      <c r="L7" s="632"/>
      <c r="M7" s="632"/>
      <c r="N7" s="632"/>
      <c r="O7" s="632"/>
      <c r="P7" s="632"/>
      <c r="Q7" s="632"/>
      <c r="R7" s="632"/>
      <c r="S7" s="632"/>
      <c r="T7" s="632"/>
      <c r="U7" s="633"/>
    </row>
    <row r="8" spans="1:35" s="200" customFormat="1" ht="23.25" customHeight="1" x14ac:dyDescent="0.25">
      <c r="A8" s="519" t="s">
        <v>107</v>
      </c>
      <c r="B8" s="429"/>
      <c r="C8" s="429"/>
      <c r="D8" s="429"/>
      <c r="E8" s="429"/>
      <c r="F8" s="651" t="str">
        <f>IF(AND(AUX!B6="JURIDICO",AUX!A1&lt;76),MID(AUX!B33,1,300),IF(AND(AUX!B6="JURIDICO",AUX!A1&gt;=76),MID(AUX!B33,1,300),IF(AND(AUX!B6=" PERSONA",AUX!A1&lt;76),MID(AUX!B11,1,300),IF(AND(AUX!B6=" PERSONA",AUX!A1&gt;=76),MID(AUX!B33,1,300),IF(AND(AUX!B29="JURIDICO",AUX!A1&lt;76),MID(AUX!B11,1,300),IF(AND(AUX!B29="JURIDICO",AUX!A1&gt;=76),MID(AUX!B33,1,300),""))))))</f>
        <v/>
      </c>
      <c r="G8" s="651"/>
      <c r="H8" s="651"/>
      <c r="I8" s="651"/>
      <c r="J8" s="651"/>
      <c r="K8" s="651"/>
      <c r="L8" s="651"/>
      <c r="M8" s="202" t="s">
        <v>100</v>
      </c>
      <c r="N8" s="651" t="str">
        <f>IF(AND(AUX!B6="JURIDICO",AUX!A1&lt;76),MID(AUX!B34,1,300),IF(AND(AUX!B6="JURIDICO",AUX!A1&gt;=76),MID(AUX!B34,1,300),IF(AND(AUX!B6=" PERSONA",AUX!A1&lt;76),MID(AUX!B12,1,300),IF(AND(AUX!B6=" PERSONA",AUX!A1&gt;=76),MID(AUX!B34,1,300),IF(AND(AUX!B29="JURIDICO",AUX!A1&lt;76),MID(AUX!B12,1,300),IF(AND(AUX!B29="JURIDICO",AUX!A1&gt;=76),MID(AUX!B34,1,300),""))))))</f>
        <v/>
      </c>
      <c r="O8" s="651"/>
      <c r="P8" s="651"/>
      <c r="Q8" s="651"/>
      <c r="R8" s="651"/>
      <c r="S8" s="651"/>
      <c r="T8" s="651"/>
      <c r="U8" s="652"/>
    </row>
    <row r="9" spans="1:35" s="200" customFormat="1" ht="31.5" customHeight="1" x14ac:dyDescent="0.25">
      <c r="A9" s="519" t="s">
        <v>114</v>
      </c>
      <c r="B9" s="429"/>
      <c r="C9" s="429"/>
      <c r="D9" s="429"/>
      <c r="E9" s="429"/>
      <c r="F9" s="656">
        <f>INSTRUCCIONES!H45</f>
        <v>0</v>
      </c>
      <c r="G9" s="656"/>
      <c r="H9" s="656"/>
      <c r="I9" s="656"/>
      <c r="J9" s="656"/>
      <c r="K9" s="656"/>
      <c r="L9" s="657" t="s">
        <v>252</v>
      </c>
      <c r="M9" s="657"/>
      <c r="N9" s="657"/>
      <c r="O9" s="657"/>
      <c r="P9" s="657"/>
      <c r="Q9" s="658" t="str">
        <f>INSTRUCCIONES!R45</f>
        <v>DD/MM/AAAA</v>
      </c>
      <c r="R9" s="658"/>
      <c r="S9" s="658"/>
      <c r="T9" s="658"/>
      <c r="U9" s="659"/>
    </row>
    <row r="10" spans="1:35" s="200" customFormat="1" ht="29.25" customHeight="1" x14ac:dyDescent="0.25">
      <c r="A10" s="620" t="str">
        <f>IF(OR(AUX!B6="JURIDICO",AUX!B29="JURIDICO"),"Teléfono fijo o celular:","Teléfono fijo:")</f>
        <v>Teléfono fijo:</v>
      </c>
      <c r="B10" s="369"/>
      <c r="C10" s="369"/>
      <c r="D10" s="369"/>
      <c r="E10" s="369"/>
      <c r="F10" s="660" t="str">
        <f>IF(AUX!A1&lt;76,MID(AUX!B13,1,100),MID(AUX!B35,1,100))</f>
        <v/>
      </c>
      <c r="G10" s="660"/>
      <c r="H10" s="660"/>
      <c r="I10" s="660"/>
      <c r="J10" s="662" t="str">
        <f>IF(A10="Teléfono fijo o celular:","","Teléfono celular:")</f>
        <v>Teléfono celular:</v>
      </c>
      <c r="K10" s="662"/>
      <c r="L10" s="660" t="str">
        <f>TRIM(IF(AND(AUX!B6="JURIDICO",AUX!A1&lt;76),"",IF(AND(AUX!B6="JURIDICO",AUX!A1&gt;=76),"",IF(AND(AUX!B29="JURIDICO",AUX!A1&gt;=76),"",IF(AND(AUX!B29="JURIDICO",AUX!A1&lt;76),"",IF(AND(AUX!B6=" PERSONA",AUX!A1&lt;76),MID(AUX!B14,1,15),IF(AND(AUX!B6=" PERSONA",AUX!A1&gt;=76),MID(AUX!B36,1,15),"")))))))</f>
        <v/>
      </c>
      <c r="M10" s="660"/>
      <c r="N10" s="660"/>
      <c r="O10" s="660"/>
      <c r="P10" s="660"/>
      <c r="Q10" s="660"/>
      <c r="R10" s="660"/>
      <c r="S10" s="660"/>
      <c r="T10" s="660"/>
      <c r="U10" s="661"/>
    </row>
    <row r="11" spans="1:35" s="17" customFormat="1" ht="27.75" customHeight="1" x14ac:dyDescent="0.25">
      <c r="A11" s="620" t="s">
        <v>109</v>
      </c>
      <c r="B11" s="369"/>
      <c r="C11" s="369"/>
      <c r="D11" s="369"/>
      <c r="E11" s="369"/>
      <c r="F11" s="653" t="str">
        <f>IF(AUX!A1&lt;76,MID(AUX!B15,1,35),MID(AUX!B37,1,30))</f>
        <v/>
      </c>
      <c r="G11" s="654"/>
      <c r="H11" s="654"/>
      <c r="I11" s="654"/>
      <c r="J11" s="654"/>
      <c r="K11" s="654"/>
      <c r="L11" s="654"/>
      <c r="M11" s="654"/>
      <c r="N11" s="654"/>
      <c r="O11" s="654"/>
      <c r="P11" s="654"/>
      <c r="Q11" s="654"/>
      <c r="R11" s="654"/>
      <c r="S11" s="654"/>
      <c r="T11" s="654"/>
      <c r="U11" s="655"/>
    </row>
    <row r="12" spans="1:35" s="200" customFormat="1" ht="25.5" customHeight="1" x14ac:dyDescent="0.25">
      <c r="A12" s="620" t="s">
        <v>108</v>
      </c>
      <c r="B12" s="369"/>
      <c r="C12" s="369"/>
      <c r="D12" s="369"/>
      <c r="E12" s="369"/>
      <c r="F12" s="603" t="str">
        <f>IF(AUX!A1&lt;76,MID(AUX!B18,1,200),MID(AUX!B40,1,200))</f>
        <v xml:space="preserve">     </v>
      </c>
      <c r="G12" s="604"/>
      <c r="H12" s="604"/>
      <c r="I12" s="604"/>
      <c r="J12" s="604"/>
      <c r="K12" s="604"/>
      <c r="L12" s="604"/>
      <c r="M12" s="604"/>
      <c r="N12" s="604"/>
      <c r="O12" s="604"/>
      <c r="P12" s="604"/>
      <c r="Q12" s="604"/>
      <c r="R12" s="604"/>
      <c r="S12" s="604"/>
      <c r="T12" s="604"/>
      <c r="U12" s="605"/>
      <c r="V12" s="203"/>
    </row>
    <row r="13" spans="1:35" s="204" customFormat="1" ht="14.25" hidden="1" customHeight="1" x14ac:dyDescent="0.25">
      <c r="A13" s="606" t="s">
        <v>32</v>
      </c>
      <c r="B13" s="607"/>
      <c r="C13" s="607"/>
      <c r="D13" s="607"/>
      <c r="E13" s="607"/>
      <c r="F13" s="607"/>
      <c r="G13" s="607"/>
      <c r="H13" s="607"/>
      <c r="I13" s="607"/>
      <c r="J13" s="607"/>
      <c r="K13" s="607"/>
      <c r="L13" s="607"/>
      <c r="M13" s="607"/>
      <c r="N13" s="607"/>
      <c r="O13" s="607"/>
      <c r="P13" s="607"/>
      <c r="Q13" s="607"/>
      <c r="R13" s="607"/>
      <c r="S13" s="607"/>
      <c r="T13" s="607"/>
      <c r="U13" s="608"/>
    </row>
    <row r="14" spans="1:35" s="17" customFormat="1" ht="28.5" hidden="1" customHeight="1" x14ac:dyDescent="0.25">
      <c r="A14" s="609" t="s">
        <v>374</v>
      </c>
      <c r="B14" s="389"/>
      <c r="C14" s="389"/>
      <c r="D14" s="389"/>
      <c r="E14" s="389"/>
      <c r="F14" s="614" t="str">
        <f>IF(OR(AUX!B5="",M4&lt;&gt;""),"",MID(AUX!B5,1,100))</f>
        <v/>
      </c>
      <c r="G14" s="615"/>
      <c r="H14" s="615"/>
      <c r="I14" s="616"/>
      <c r="J14" s="560"/>
      <c r="K14" s="560"/>
      <c r="L14" s="560"/>
      <c r="M14" s="560"/>
      <c r="N14" s="560"/>
      <c r="O14" s="560"/>
      <c r="P14" s="560"/>
      <c r="Q14" s="560"/>
      <c r="R14" s="560"/>
      <c r="S14" s="560"/>
      <c r="T14" s="560"/>
      <c r="U14" s="566"/>
      <c r="W14" s="205"/>
      <c r="Y14" s="560"/>
      <c r="Z14" s="560"/>
      <c r="AA14" s="560"/>
      <c r="AB14" s="559" t="str">
        <f>MID(INSTRUCCIONES!I45,1,50)</f>
        <v/>
      </c>
      <c r="AC14" s="559"/>
      <c r="AD14" s="559"/>
      <c r="AE14" s="559"/>
      <c r="AF14" s="559"/>
      <c r="AG14" s="559"/>
    </row>
    <row r="15" spans="1:35" s="172" customFormat="1" ht="26.25" hidden="1" customHeight="1" x14ac:dyDescent="0.25">
      <c r="A15" s="610" t="s">
        <v>31</v>
      </c>
      <c r="B15" s="385"/>
      <c r="C15" s="385"/>
      <c r="D15" s="385"/>
      <c r="E15" s="385"/>
      <c r="F15" s="611" t="str">
        <f>IF(INSTRUCCIONES!I38="","",INSTRUCCIONES!I38)</f>
        <v/>
      </c>
      <c r="G15" s="612"/>
      <c r="H15" s="612"/>
      <c r="I15" s="612"/>
      <c r="J15" s="612"/>
      <c r="K15" s="612"/>
      <c r="L15" s="612"/>
      <c r="M15" s="612"/>
      <c r="N15" s="612"/>
      <c r="O15" s="612"/>
      <c r="P15" s="612"/>
      <c r="Q15" s="612"/>
      <c r="R15" s="612"/>
      <c r="S15" s="612"/>
      <c r="T15" s="612"/>
      <c r="U15" s="613"/>
    </row>
    <row r="16" spans="1:35" s="17" customFormat="1" ht="15.75" customHeight="1" x14ac:dyDescent="0.25">
      <c r="A16" s="545" t="s">
        <v>18</v>
      </c>
      <c r="B16" s="380"/>
      <c r="C16" s="380"/>
      <c r="D16" s="380"/>
      <c r="E16" s="380"/>
      <c r="F16" s="380"/>
      <c r="G16" s="380"/>
      <c r="H16" s="380"/>
      <c r="I16" s="380"/>
      <c r="J16" s="380"/>
      <c r="K16" s="380"/>
      <c r="L16" s="380"/>
      <c r="M16" s="380"/>
      <c r="N16" s="380"/>
      <c r="O16" s="380"/>
      <c r="P16" s="380"/>
      <c r="Q16" s="380"/>
      <c r="R16" s="380"/>
      <c r="S16" s="380"/>
      <c r="T16" s="380"/>
      <c r="U16" s="563"/>
    </row>
    <row r="17" spans="1:21" s="17" customFormat="1" ht="39.75" customHeight="1" x14ac:dyDescent="0.25">
      <c r="A17" s="570" t="s">
        <v>289</v>
      </c>
      <c r="B17" s="571"/>
      <c r="C17" s="571"/>
      <c r="D17" s="571"/>
      <c r="E17" s="571"/>
      <c r="F17" s="571"/>
      <c r="G17" s="571"/>
      <c r="H17" s="571"/>
      <c r="I17" s="571"/>
      <c r="J17" s="571"/>
      <c r="K17" s="571"/>
      <c r="L17" s="571"/>
      <c r="M17" s="571"/>
      <c r="N17" s="571"/>
      <c r="O17" s="571"/>
      <c r="P17" s="571"/>
      <c r="Q17" s="571"/>
      <c r="R17" s="571"/>
      <c r="S17" s="571"/>
      <c r="T17" s="571"/>
      <c r="U17" s="572"/>
    </row>
    <row r="18" spans="1:21" s="17" customFormat="1" ht="32.25" hidden="1" customHeight="1" x14ac:dyDescent="0.25">
      <c r="A18" s="581" t="s">
        <v>290</v>
      </c>
      <c r="B18" s="356"/>
      <c r="C18" s="356"/>
      <c r="D18" s="356"/>
      <c r="E18" s="356"/>
      <c r="F18" s="356"/>
      <c r="G18" s="356"/>
      <c r="H18" s="356"/>
      <c r="I18" s="356"/>
      <c r="J18" s="356"/>
      <c r="K18" s="356"/>
      <c r="L18" s="356"/>
      <c r="M18" s="356"/>
      <c r="N18" s="356"/>
      <c r="O18" s="356"/>
      <c r="P18" s="356"/>
      <c r="Q18" s="356"/>
      <c r="R18" s="356"/>
      <c r="S18" s="356"/>
      <c r="T18" s="356"/>
      <c r="U18" s="582"/>
    </row>
    <row r="19" spans="1:21" s="17" customFormat="1" ht="22.5" customHeight="1" x14ac:dyDescent="0.25">
      <c r="A19" s="581" t="s">
        <v>291</v>
      </c>
      <c r="B19" s="356"/>
      <c r="C19" s="356"/>
      <c r="D19" s="356"/>
      <c r="E19" s="356"/>
      <c r="F19" s="356"/>
      <c r="G19" s="356"/>
      <c r="H19" s="356"/>
      <c r="I19" s="356"/>
      <c r="J19" s="356"/>
      <c r="K19" s="356"/>
      <c r="L19" s="356"/>
      <c r="M19" s="356"/>
      <c r="N19" s="356"/>
      <c r="O19" s="356"/>
      <c r="P19" s="356"/>
      <c r="Q19" s="356"/>
      <c r="R19" s="356"/>
      <c r="S19" s="356"/>
      <c r="T19" s="356"/>
      <c r="U19" s="582"/>
    </row>
    <row r="20" spans="1:21" s="17" customFormat="1" ht="42" customHeight="1" x14ac:dyDescent="0.25">
      <c r="A20" s="581" t="s">
        <v>323</v>
      </c>
      <c r="B20" s="356"/>
      <c r="C20" s="356"/>
      <c r="D20" s="356"/>
      <c r="E20" s="356"/>
      <c r="F20" s="356"/>
      <c r="G20" s="356"/>
      <c r="H20" s="356"/>
      <c r="I20" s="356"/>
      <c r="J20" s="356"/>
      <c r="K20" s="356"/>
      <c r="L20" s="356"/>
      <c r="M20" s="356"/>
      <c r="N20" s="356"/>
      <c r="O20" s="356"/>
      <c r="P20" s="356"/>
      <c r="Q20" s="356"/>
      <c r="R20" s="356"/>
      <c r="S20" s="356"/>
      <c r="T20" s="356"/>
      <c r="U20" s="582"/>
    </row>
    <row r="21" spans="1:21" s="17" customFormat="1" ht="15.75" hidden="1" customHeight="1" x14ac:dyDescent="0.25">
      <c r="A21" s="545" t="s">
        <v>193</v>
      </c>
      <c r="B21" s="380"/>
      <c r="C21" s="380"/>
      <c r="D21" s="380"/>
      <c r="E21" s="380"/>
      <c r="F21" s="380"/>
      <c r="G21" s="380"/>
      <c r="H21" s="380"/>
      <c r="I21" s="380"/>
      <c r="J21" s="380"/>
      <c r="K21" s="380"/>
      <c r="L21" s="380"/>
      <c r="M21" s="380"/>
      <c r="N21" s="380"/>
      <c r="O21" s="380"/>
      <c r="P21" s="380"/>
      <c r="Q21" s="380"/>
      <c r="R21" s="380"/>
      <c r="S21" s="380"/>
      <c r="T21" s="380"/>
      <c r="U21" s="563"/>
    </row>
    <row r="22" spans="1:21" s="17" customFormat="1" ht="305.25" hidden="1" customHeight="1" x14ac:dyDescent="0.25">
      <c r="A22" s="576" t="s">
        <v>375</v>
      </c>
      <c r="B22" s="577"/>
      <c r="C22" s="577"/>
      <c r="D22" s="577"/>
      <c r="E22" s="577"/>
      <c r="F22" s="577"/>
      <c r="G22" s="577"/>
      <c r="H22" s="577"/>
      <c r="I22" s="577"/>
      <c r="J22" s="577"/>
      <c r="K22" s="577"/>
      <c r="L22" s="577"/>
      <c r="M22" s="577"/>
      <c r="N22" s="577"/>
      <c r="O22" s="577"/>
      <c r="P22" s="577"/>
      <c r="Q22" s="577"/>
      <c r="R22" s="577"/>
      <c r="S22" s="577"/>
      <c r="T22" s="577"/>
      <c r="U22" s="578"/>
    </row>
    <row r="23" spans="1:21" s="17" customFormat="1" ht="29.25" hidden="1" customHeight="1" x14ac:dyDescent="0.25">
      <c r="A23" s="576" t="s">
        <v>300</v>
      </c>
      <c r="B23" s="577"/>
      <c r="C23" s="577"/>
      <c r="D23" s="577"/>
      <c r="E23" s="577"/>
      <c r="F23" s="577"/>
      <c r="G23" s="577"/>
      <c r="H23" s="577"/>
      <c r="I23" s="577"/>
      <c r="J23" s="577"/>
      <c r="K23" s="577"/>
      <c r="L23" s="577"/>
      <c r="M23" s="577"/>
      <c r="N23" s="577"/>
      <c r="O23" s="577"/>
      <c r="P23" s="577"/>
      <c r="Q23" s="577"/>
      <c r="R23" s="577"/>
      <c r="S23" s="577"/>
      <c r="T23" s="577"/>
      <c r="U23" s="578"/>
    </row>
    <row r="24" spans="1:21" s="17" customFormat="1" ht="20.25" hidden="1" customHeight="1" x14ac:dyDescent="0.25">
      <c r="A24" s="576" t="str">
        <f>"El cobro se realizará mediante débito automático de la cuenta de caja de ahorro primaria establecida en mi tarjeta de débito."</f>
        <v>El cobro se realizará mediante débito automático de la cuenta de caja de ahorro primaria establecida en mi tarjeta de débito.</v>
      </c>
      <c r="B24" s="577"/>
      <c r="C24" s="577"/>
      <c r="D24" s="577"/>
      <c r="E24" s="577"/>
      <c r="F24" s="577"/>
      <c r="G24" s="577"/>
      <c r="H24" s="577"/>
      <c r="I24" s="577"/>
      <c r="J24" s="577"/>
      <c r="K24" s="577"/>
      <c r="L24" s="577"/>
      <c r="M24" s="577"/>
      <c r="N24" s="577"/>
      <c r="O24" s="577"/>
      <c r="P24" s="577"/>
      <c r="Q24" s="577"/>
      <c r="R24" s="577"/>
      <c r="S24" s="577"/>
      <c r="T24" s="577"/>
      <c r="U24" s="578"/>
    </row>
    <row r="25" spans="1:21" s="17" customFormat="1" ht="44.25" hidden="1" customHeight="1" x14ac:dyDescent="0.25">
      <c r="A25" s="576" t="s">
        <v>301</v>
      </c>
      <c r="B25" s="577"/>
      <c r="C25" s="577"/>
      <c r="D25" s="577"/>
      <c r="E25" s="577"/>
      <c r="F25" s="577"/>
      <c r="G25" s="577"/>
      <c r="H25" s="577"/>
      <c r="I25" s="577"/>
      <c r="J25" s="577"/>
      <c r="K25" s="577"/>
      <c r="L25" s="577"/>
      <c r="M25" s="577"/>
      <c r="N25" s="577"/>
      <c r="O25" s="577"/>
      <c r="P25" s="577"/>
      <c r="Q25" s="577"/>
      <c r="R25" s="577"/>
      <c r="S25" s="577"/>
      <c r="T25" s="577"/>
      <c r="U25" s="578"/>
    </row>
    <row r="26" spans="1:21" s="17" customFormat="1" ht="29.25" hidden="1" customHeight="1" x14ac:dyDescent="0.25">
      <c r="A26" s="576" t="s">
        <v>376</v>
      </c>
      <c r="B26" s="577"/>
      <c r="C26" s="577"/>
      <c r="D26" s="577"/>
      <c r="E26" s="577"/>
      <c r="F26" s="577"/>
      <c r="G26" s="577"/>
      <c r="H26" s="577"/>
      <c r="I26" s="577"/>
      <c r="J26" s="577"/>
      <c r="K26" s="577"/>
      <c r="L26" s="577"/>
      <c r="M26" s="577"/>
      <c r="N26" s="577"/>
      <c r="O26" s="577"/>
      <c r="P26" s="577"/>
      <c r="Q26" s="577"/>
      <c r="R26" s="577"/>
      <c r="S26" s="577"/>
      <c r="T26" s="577"/>
      <c r="U26" s="578"/>
    </row>
    <row r="27" spans="1:21" s="17" customFormat="1" ht="15.75" hidden="1" customHeight="1" x14ac:dyDescent="0.25">
      <c r="A27" s="576" t="str">
        <f>"Asimismo, instruyo al Banco efectúe el cobro de las primas emergentes del (de los) seguro (s) referidos de mi(s) cuenta(s) bancaria(s). "</f>
        <v xml:space="preserve">Asimismo, instruyo al Banco efectúe el cobro de las primas emergentes del (de los) seguro (s) referidos de mi(s) cuenta(s) bancaria(s). </v>
      </c>
      <c r="B27" s="577"/>
      <c r="C27" s="577"/>
      <c r="D27" s="577"/>
      <c r="E27" s="577"/>
      <c r="F27" s="577"/>
      <c r="G27" s="577"/>
      <c r="H27" s="577"/>
      <c r="I27" s="577"/>
      <c r="J27" s="577"/>
      <c r="K27" s="577"/>
      <c r="L27" s="577"/>
      <c r="M27" s="577"/>
      <c r="N27" s="577"/>
      <c r="O27" s="577"/>
      <c r="P27" s="577"/>
      <c r="Q27" s="577"/>
      <c r="R27" s="577"/>
      <c r="S27" s="577"/>
      <c r="T27" s="577"/>
      <c r="U27" s="578"/>
    </row>
    <row r="28" spans="1:21" s="17" customFormat="1" ht="29.25" hidden="1" customHeight="1" x14ac:dyDescent="0.25">
      <c r="A28" s="581" t="str">
        <f>"Declaro haber generado el código QR que fue generado de acuerdo con los datos registrados en el presente formulario y asumo la responsabilidad de verificar que cada pago recibido a través del mismo sea abonado a la cuenta indicada. "</f>
        <v xml:space="preserve">Declaro haber generado el código QR que fue generado de acuerdo con los datos registrados en el presente formulario y asumo la responsabilidad de verificar que cada pago recibido a través del mismo sea abonado a la cuenta indicada. </v>
      </c>
      <c r="B28" s="356"/>
      <c r="C28" s="356"/>
      <c r="D28" s="356"/>
      <c r="E28" s="356"/>
      <c r="F28" s="356"/>
      <c r="G28" s="356"/>
      <c r="H28" s="356"/>
      <c r="I28" s="356"/>
      <c r="J28" s="356"/>
      <c r="K28" s="356"/>
      <c r="L28" s="356"/>
      <c r="M28" s="356"/>
      <c r="N28" s="356"/>
      <c r="O28" s="356"/>
      <c r="P28" s="356"/>
      <c r="Q28" s="356"/>
      <c r="R28" s="356"/>
      <c r="S28" s="356"/>
      <c r="T28" s="356"/>
      <c r="U28" s="582"/>
    </row>
    <row r="29" spans="1:21" s="17" customFormat="1" ht="17.25" customHeight="1" x14ac:dyDescent="0.25">
      <c r="A29" s="545" t="s">
        <v>30</v>
      </c>
      <c r="B29" s="380"/>
      <c r="C29" s="380"/>
      <c r="D29" s="380"/>
      <c r="E29" s="380"/>
      <c r="F29" s="380"/>
      <c r="G29" s="380"/>
      <c r="H29" s="380"/>
      <c r="I29" s="380"/>
      <c r="J29" s="380"/>
      <c r="K29" s="380"/>
      <c r="L29" s="380"/>
      <c r="M29" s="380"/>
      <c r="N29" s="380"/>
      <c r="O29" s="380"/>
      <c r="P29" s="380"/>
      <c r="Q29" s="380"/>
      <c r="R29" s="380"/>
      <c r="S29" s="380"/>
      <c r="T29" s="380"/>
      <c r="U29" s="563"/>
    </row>
    <row r="30" spans="1:21" s="200" customFormat="1" ht="30" customHeight="1" x14ac:dyDescent="0.25">
      <c r="A30" s="568" t="s">
        <v>57</v>
      </c>
      <c r="B30" s="569"/>
      <c r="C30" s="569"/>
      <c r="D30" s="569"/>
      <c r="E30" s="569"/>
      <c r="F30" s="569"/>
      <c r="G30" s="569"/>
      <c r="H30" s="569"/>
      <c r="I30" s="569"/>
      <c r="J30" s="569"/>
      <c r="K30" s="569"/>
      <c r="L30" s="569"/>
      <c r="M30" s="569"/>
      <c r="N30" s="569"/>
      <c r="O30" s="569"/>
      <c r="P30" s="569"/>
      <c r="Q30" s="569"/>
      <c r="R30" s="521" t="str">
        <f>MID(INSTRUCCIONES!S12,1,3)</f>
        <v/>
      </c>
      <c r="S30" s="522"/>
      <c r="T30" s="522"/>
      <c r="U30" s="621"/>
    </row>
    <row r="31" spans="1:21" s="17" customFormat="1" ht="28.5" customHeight="1" x14ac:dyDescent="0.25">
      <c r="A31" s="568" t="s">
        <v>58</v>
      </c>
      <c r="B31" s="569"/>
      <c r="C31" s="569"/>
      <c r="D31" s="569"/>
      <c r="E31" s="569"/>
      <c r="F31" s="569"/>
      <c r="G31" s="569"/>
      <c r="H31" s="569"/>
      <c r="I31" s="569"/>
      <c r="J31" s="569"/>
      <c r="K31" s="569"/>
      <c r="L31" s="569"/>
      <c r="M31" s="569"/>
      <c r="N31" s="569"/>
      <c r="O31" s="569"/>
      <c r="P31" s="569"/>
      <c r="Q31" s="569"/>
      <c r="R31" s="622" t="str">
        <f>MID(INSTRUCCIONES!S14,1,3)</f>
        <v/>
      </c>
      <c r="S31" s="623"/>
      <c r="T31" s="623"/>
      <c r="U31" s="624"/>
    </row>
    <row r="32" spans="1:21" s="17" customFormat="1" ht="15.75" customHeight="1" x14ac:dyDescent="0.25">
      <c r="A32" s="545" t="s">
        <v>275</v>
      </c>
      <c r="B32" s="380"/>
      <c r="C32" s="380"/>
      <c r="D32" s="380"/>
      <c r="E32" s="380"/>
      <c r="F32" s="380"/>
      <c r="G32" s="380"/>
      <c r="H32" s="380"/>
      <c r="I32" s="380"/>
      <c r="J32" s="380"/>
      <c r="K32" s="380"/>
      <c r="L32" s="380"/>
      <c r="M32" s="380"/>
      <c r="N32" s="380"/>
      <c r="O32" s="380"/>
      <c r="P32" s="380"/>
      <c r="Q32" s="380"/>
      <c r="R32" s="380"/>
      <c r="S32" s="380"/>
      <c r="T32" s="380"/>
      <c r="U32" s="563"/>
    </row>
    <row r="33" spans="1:22" s="17" customFormat="1" ht="20.25" customHeight="1" x14ac:dyDescent="0.25">
      <c r="A33" s="206" t="s">
        <v>273</v>
      </c>
      <c r="B33" s="207"/>
      <c r="C33" s="207"/>
      <c r="D33" s="207"/>
      <c r="E33" s="207"/>
      <c r="F33" s="207"/>
      <c r="G33" s="207"/>
      <c r="H33" s="208" t="str">
        <f>IF(INSTRUCCIONES!U16="","",INSTRUCCIONES!U16)</f>
        <v/>
      </c>
      <c r="I33" s="207"/>
      <c r="J33" s="207"/>
      <c r="K33" s="207"/>
      <c r="L33" s="207"/>
      <c r="M33" s="207"/>
      <c r="N33" s="207"/>
      <c r="O33" s="207"/>
      <c r="P33" s="207"/>
      <c r="Q33" s="207"/>
      <c r="R33" s="207"/>
      <c r="S33" s="207"/>
      <c r="T33" s="207"/>
      <c r="U33" s="209"/>
    </row>
    <row r="34" spans="1:22" s="200" customFormat="1" ht="27" hidden="1" customHeight="1" x14ac:dyDescent="0.25">
      <c r="A34" s="626">
        <f>INSTRUCCIONES!A17</f>
        <v>0</v>
      </c>
      <c r="B34" s="627"/>
      <c r="C34" s="627"/>
      <c r="D34" s="627"/>
      <c r="E34" s="627"/>
      <c r="F34" s="627"/>
      <c r="G34" s="627"/>
      <c r="H34" s="627"/>
      <c r="I34" s="627"/>
      <c r="J34" s="627"/>
      <c r="K34" s="627"/>
      <c r="L34" s="627"/>
      <c r="M34" s="627"/>
      <c r="N34" s="627"/>
      <c r="O34" s="627"/>
      <c r="P34" s="627"/>
      <c r="Q34" s="627"/>
      <c r="R34" s="627"/>
      <c r="S34" s="627"/>
      <c r="T34" s="627"/>
      <c r="U34" s="628"/>
    </row>
    <row r="35" spans="1:22" s="17" customFormat="1" ht="15.75" customHeight="1" x14ac:dyDescent="0.25">
      <c r="A35" s="545" t="s">
        <v>411</v>
      </c>
      <c r="B35" s="380"/>
      <c r="C35" s="380"/>
      <c r="D35" s="380"/>
      <c r="E35" s="380"/>
      <c r="F35" s="380"/>
      <c r="G35" s="380"/>
      <c r="H35" s="380"/>
      <c r="I35" s="380"/>
      <c r="J35" s="380"/>
      <c r="K35" s="380"/>
      <c r="L35" s="380"/>
      <c r="M35" s="380"/>
      <c r="N35" s="380"/>
      <c r="O35" s="380"/>
      <c r="P35" s="380"/>
      <c r="Q35" s="380"/>
      <c r="R35" s="380"/>
      <c r="S35" s="380"/>
      <c r="T35" s="380"/>
      <c r="U35" s="563"/>
    </row>
    <row r="36" spans="1:22" s="17" customFormat="1" ht="20.25" customHeight="1" x14ac:dyDescent="0.25">
      <c r="A36" s="206" t="s">
        <v>412</v>
      </c>
      <c r="B36" s="207"/>
      <c r="C36" s="207"/>
      <c r="D36" s="207"/>
      <c r="E36" s="207"/>
      <c r="F36" s="207"/>
      <c r="G36" s="207"/>
      <c r="H36" s="208" t="str">
        <f>IF(INSTRUCCIONES!U18="","",INSTRUCCIONES!U18)</f>
        <v/>
      </c>
      <c r="I36" s="207"/>
      <c r="J36" s="207"/>
      <c r="K36" s="207"/>
      <c r="L36" s="207"/>
      <c r="M36" s="207"/>
      <c r="N36" s="207"/>
      <c r="O36" s="207"/>
      <c r="P36" s="207"/>
      <c r="Q36" s="207"/>
      <c r="R36" s="207"/>
      <c r="S36" s="207"/>
      <c r="T36" s="207"/>
      <c r="U36" s="209"/>
    </row>
    <row r="37" spans="1:22" s="200" customFormat="1" ht="27" hidden="1" customHeight="1" x14ac:dyDescent="0.25">
      <c r="A37" s="626" t="str">
        <f>INSTRUCCIONES!A19</f>
        <v>No obstante de que el Banco me informó sobre los efectos de la(s) retención(es) judicial(es) que pesa(n) sobre mi persona, solicito proceder con la apertura de cuenta, bajo mi entera y absoluta responsabilidad.</v>
      </c>
      <c r="B37" s="627"/>
      <c r="C37" s="627"/>
      <c r="D37" s="627"/>
      <c r="E37" s="627"/>
      <c r="F37" s="627"/>
      <c r="G37" s="627"/>
      <c r="H37" s="627"/>
      <c r="I37" s="627"/>
      <c r="J37" s="627"/>
      <c r="K37" s="627"/>
      <c r="L37" s="627"/>
      <c r="M37" s="627"/>
      <c r="N37" s="627"/>
      <c r="O37" s="627"/>
      <c r="P37" s="627"/>
      <c r="Q37" s="627"/>
      <c r="R37" s="627"/>
      <c r="S37" s="627"/>
      <c r="T37" s="627"/>
      <c r="U37" s="628"/>
    </row>
    <row r="38" spans="1:22" s="200" customFormat="1" ht="18" hidden="1" customHeight="1" x14ac:dyDescent="0.25">
      <c r="A38" s="545" t="s">
        <v>88</v>
      </c>
      <c r="B38" s="380"/>
      <c r="C38" s="380"/>
      <c r="D38" s="380"/>
      <c r="E38" s="380"/>
      <c r="F38" s="380"/>
      <c r="G38" s="380"/>
      <c r="H38" s="380"/>
      <c r="I38" s="380"/>
      <c r="J38" s="380"/>
      <c r="K38" s="380"/>
      <c r="L38" s="380"/>
      <c r="M38" s="380"/>
      <c r="N38" s="380"/>
      <c r="O38" s="380"/>
      <c r="P38" s="380"/>
      <c r="Q38" s="380"/>
      <c r="R38" s="380"/>
      <c r="S38" s="380"/>
      <c r="T38" s="380"/>
      <c r="U38" s="563"/>
    </row>
    <row r="39" spans="1:22" s="200" customFormat="1" ht="23.25" hidden="1" customHeight="1" x14ac:dyDescent="0.25">
      <c r="A39" s="519" t="s">
        <v>249</v>
      </c>
      <c r="B39" s="429"/>
      <c r="C39" s="429"/>
      <c r="D39" s="429"/>
      <c r="E39" s="429"/>
      <c r="F39" s="429"/>
      <c r="G39" s="429"/>
      <c r="H39" s="429"/>
      <c r="I39" s="693" t="str">
        <f>IF(M4="",MID(INSTRUCCIONES!I22,1,200),"No Aplica")</f>
        <v/>
      </c>
      <c r="J39" s="627"/>
      <c r="K39" s="627"/>
      <c r="L39" s="627"/>
      <c r="M39" s="627"/>
      <c r="N39" s="627"/>
      <c r="O39" s="627"/>
      <c r="P39" s="627"/>
      <c r="Q39" s="627"/>
      <c r="R39" s="627"/>
      <c r="S39" s="627"/>
      <c r="T39" s="627"/>
      <c r="U39" s="628"/>
    </row>
    <row r="40" spans="1:22" s="200" customFormat="1" ht="19.5" hidden="1" customHeight="1" x14ac:dyDescent="0.25">
      <c r="A40" s="519" t="s">
        <v>72</v>
      </c>
      <c r="B40" s="429"/>
      <c r="C40" s="429"/>
      <c r="D40" s="429"/>
      <c r="E40" s="429"/>
      <c r="F40" s="429"/>
      <c r="G40" s="429"/>
      <c r="H40" s="429"/>
      <c r="I40" s="573" t="str">
        <f>MID(INSTRUCCIONES!I23,1,1000)</f>
        <v/>
      </c>
      <c r="J40" s="574"/>
      <c r="K40" s="574"/>
      <c r="L40" s="574"/>
      <c r="M40" s="574"/>
      <c r="N40" s="574"/>
      <c r="O40" s="574"/>
      <c r="P40" s="574"/>
      <c r="Q40" s="574"/>
      <c r="R40" s="574"/>
      <c r="S40" s="574"/>
      <c r="T40" s="574"/>
      <c r="U40" s="575"/>
    </row>
    <row r="41" spans="1:22" s="17" customFormat="1" ht="14.25" customHeight="1" x14ac:dyDescent="0.25">
      <c r="A41" s="545" t="s">
        <v>6</v>
      </c>
      <c r="B41" s="380"/>
      <c r="C41" s="380"/>
      <c r="D41" s="380"/>
      <c r="E41" s="380"/>
      <c r="F41" s="380"/>
      <c r="G41" s="380"/>
      <c r="H41" s="380"/>
      <c r="I41" s="380"/>
      <c r="J41" s="380"/>
      <c r="K41" s="380"/>
      <c r="L41" s="380"/>
      <c r="M41" s="380"/>
      <c r="N41" s="380"/>
      <c r="O41" s="380"/>
      <c r="P41" s="380"/>
      <c r="Q41" s="380"/>
      <c r="R41" s="380"/>
      <c r="S41" s="380"/>
      <c r="T41" s="380"/>
      <c r="U41" s="563"/>
    </row>
    <row r="42" spans="1:22" s="172" customFormat="1" ht="20.25" customHeight="1" x14ac:dyDescent="0.25">
      <c r="A42" s="210" t="s">
        <v>36</v>
      </c>
      <c r="B42" s="211"/>
      <c r="C42" s="211"/>
      <c r="D42" s="211"/>
      <c r="E42" s="211"/>
      <c r="F42" s="211"/>
      <c r="I42" s="599" t="str">
        <f>MID(INSTRUCCIONES!H42,1,30)</f>
        <v/>
      </c>
      <c r="J42" s="600"/>
      <c r="K42" s="601"/>
      <c r="L42" s="212"/>
      <c r="M42" s="34"/>
      <c r="N42" s="34"/>
      <c r="O42" s="212"/>
      <c r="P42" s="212"/>
      <c r="Q42" s="213"/>
      <c r="R42" s="213"/>
      <c r="S42" s="212"/>
      <c r="T42" s="212"/>
      <c r="U42" s="214"/>
      <c r="V42" s="215"/>
    </row>
    <row r="43" spans="1:22" s="211" customFormat="1" ht="24" customHeight="1" x14ac:dyDescent="0.25">
      <c r="A43" s="210" t="s">
        <v>37</v>
      </c>
      <c r="I43" s="599" t="str">
        <f>MID(INSTRUCCIONES!R42,1,30)</f>
        <v/>
      </c>
      <c r="J43" s="600"/>
      <c r="K43" s="601"/>
      <c r="L43" s="216"/>
      <c r="M43" s="216"/>
      <c r="N43" s="216"/>
      <c r="O43" s="216"/>
      <c r="P43" s="216"/>
      <c r="Q43" s="216"/>
      <c r="R43" s="216"/>
      <c r="S43" s="216"/>
      <c r="T43" s="216"/>
      <c r="U43" s="217"/>
    </row>
    <row r="44" spans="1:22" s="172" customFormat="1" ht="28.5" customHeight="1" x14ac:dyDescent="0.25">
      <c r="A44" s="210" t="s">
        <v>38</v>
      </c>
      <c r="B44" s="211"/>
      <c r="C44" s="211"/>
      <c r="D44" s="211"/>
      <c r="E44" s="211"/>
      <c r="F44" s="211"/>
      <c r="I44" s="589" t="str">
        <f>MID(INSTRUCCIONES!L42,1,35)</f>
        <v/>
      </c>
      <c r="J44" s="590"/>
      <c r="K44" s="591"/>
      <c r="L44" s="218"/>
      <c r="M44" s="218"/>
      <c r="N44" s="218"/>
      <c r="O44" s="218"/>
      <c r="P44" s="218"/>
      <c r="Q44" s="218"/>
      <c r="R44" s="218"/>
      <c r="S44" s="218"/>
      <c r="T44" s="218"/>
      <c r="U44" s="219"/>
      <c r="V44" s="215"/>
    </row>
    <row r="45" spans="1:22" s="172" customFormat="1" ht="28.5" customHeight="1" x14ac:dyDescent="0.25">
      <c r="A45" s="36" t="s">
        <v>39</v>
      </c>
      <c r="B45" s="211"/>
      <c r="C45" s="211"/>
      <c r="D45" s="211"/>
      <c r="E45" s="211"/>
      <c r="F45" s="211"/>
      <c r="I45" s="596" t="str">
        <f>MID(INSTRUCCIONES!Q49,1,20)</f>
        <v/>
      </c>
      <c r="J45" s="597"/>
      <c r="K45" s="598"/>
      <c r="L45" s="212"/>
      <c r="M45" s="567"/>
      <c r="N45" s="567"/>
      <c r="O45" s="212"/>
      <c r="P45" s="212"/>
      <c r="Q45" s="213"/>
      <c r="R45" s="213"/>
      <c r="S45" s="212"/>
      <c r="T45" s="212"/>
      <c r="U45" s="214"/>
      <c r="V45" s="215"/>
    </row>
    <row r="46" spans="1:22" s="172" customFormat="1" ht="33.75" customHeight="1" x14ac:dyDescent="0.25">
      <c r="A46" s="36" t="s">
        <v>74</v>
      </c>
      <c r="B46" s="211"/>
      <c r="C46" s="211"/>
      <c r="D46" s="211"/>
      <c r="E46" s="211"/>
      <c r="F46" s="211"/>
      <c r="I46" s="617" t="str">
        <f>MID(INSTRUCCIONES!H43,1,1500)</f>
        <v/>
      </c>
      <c r="J46" s="618"/>
      <c r="K46" s="618"/>
      <c r="L46" s="618"/>
      <c r="M46" s="618"/>
      <c r="N46" s="618"/>
      <c r="O46" s="618"/>
      <c r="P46" s="618"/>
      <c r="Q46" s="618"/>
      <c r="R46" s="618"/>
      <c r="S46" s="618"/>
      <c r="T46" s="618"/>
      <c r="U46" s="619"/>
      <c r="V46" s="215"/>
    </row>
    <row r="47" spans="1:22" s="17" customFormat="1" ht="14.25" hidden="1" customHeight="1" x14ac:dyDescent="0.25">
      <c r="A47" s="545" t="s">
        <v>233</v>
      </c>
      <c r="B47" s="380"/>
      <c r="C47" s="380"/>
      <c r="D47" s="380"/>
      <c r="E47" s="380"/>
      <c r="F47" s="380"/>
      <c r="G47" s="380"/>
      <c r="H47" s="380"/>
      <c r="I47" s="380"/>
      <c r="J47" s="380"/>
      <c r="K47" s="380"/>
      <c r="L47" s="380"/>
      <c r="M47" s="380"/>
      <c r="N47" s="380"/>
      <c r="O47" s="380"/>
      <c r="P47" s="380"/>
      <c r="Q47" s="380"/>
      <c r="R47" s="380"/>
      <c r="S47" s="380"/>
      <c r="T47" s="380"/>
      <c r="U47" s="563"/>
    </row>
    <row r="48" spans="1:22" s="17" customFormat="1" ht="26.25" hidden="1" customHeight="1" x14ac:dyDescent="0.25">
      <c r="A48" s="579" t="str">
        <f>"Solicito la emisión de "&amp;INSTRUCCIONES!M64&amp;" talonario(s) de chequera(s) de "&amp;INSTRUCCIONES!Q64&amp;" unidades, para girar cheques sobre la cuenta No. "&amp;INSTRUCCIONES!M65&amp;" a nombre de "&amp;INSTRUCCIONES!Q65&amp;", la(s) misma(s) deben ser impresas: "&amp;INSTRUCCIONES!Q66&amp;"."</f>
        <v>Solicito la emisión de  talonario(s) de chequera(s) de  unidades, para girar cheques sobre la cuenta No.  a nombre de , la(s) misma(s) deben ser impresas: .</v>
      </c>
      <c r="B48" s="478"/>
      <c r="C48" s="478"/>
      <c r="D48" s="478"/>
      <c r="E48" s="478"/>
      <c r="F48" s="478"/>
      <c r="G48" s="478"/>
      <c r="H48" s="478"/>
      <c r="I48" s="478"/>
      <c r="J48" s="478"/>
      <c r="K48" s="478"/>
      <c r="L48" s="478"/>
      <c r="M48" s="478"/>
      <c r="N48" s="478"/>
      <c r="O48" s="478"/>
      <c r="P48" s="478"/>
      <c r="Q48" s="478"/>
      <c r="R48" s="478"/>
      <c r="S48" s="478"/>
      <c r="T48" s="478"/>
      <c r="U48" s="580"/>
    </row>
    <row r="49" spans="1:23" s="17" customFormat="1" ht="14.25" hidden="1" customHeight="1" x14ac:dyDescent="0.25">
      <c r="A49" s="210" t="s">
        <v>234</v>
      </c>
      <c r="B49" s="207"/>
      <c r="C49" s="207"/>
      <c r="D49" s="207"/>
      <c r="E49" s="207"/>
      <c r="F49" s="207"/>
      <c r="G49" s="207"/>
      <c r="H49" s="207"/>
      <c r="I49" s="207"/>
      <c r="J49" s="207"/>
      <c r="K49" s="207"/>
      <c r="L49" s="207"/>
      <c r="M49" s="207"/>
      <c r="N49" s="207"/>
      <c r="O49" s="207"/>
      <c r="P49" s="207"/>
      <c r="Q49" s="207"/>
      <c r="R49" s="207"/>
      <c r="S49" s="207"/>
      <c r="T49" s="207"/>
      <c r="U49" s="209"/>
    </row>
    <row r="50" spans="1:23" s="17" customFormat="1" ht="14.25" hidden="1" customHeight="1" x14ac:dyDescent="0.25">
      <c r="A50" s="210" t="str">
        <f xml:space="preserve"> "Emitir la factura por emisión de la chequera a nombre de: "&amp;INSTRUCCIONES!Q68&amp;" con número de NIT: "&amp;INSTRUCCIONES!M68&amp;"."</f>
        <v>Emitir la factura por emisión de la chequera a nombre de:  con número de NIT: .</v>
      </c>
      <c r="B50" s="207"/>
      <c r="C50" s="207"/>
      <c r="D50" s="207"/>
      <c r="E50" s="207"/>
      <c r="F50" s="207"/>
      <c r="G50" s="207"/>
      <c r="H50" s="207"/>
      <c r="I50" s="207"/>
      <c r="J50" s="207"/>
      <c r="K50" s="207"/>
      <c r="L50" s="207"/>
      <c r="M50" s="207"/>
      <c r="N50" s="207"/>
      <c r="O50" s="207"/>
      <c r="P50" s="207"/>
      <c r="Q50" s="207"/>
      <c r="R50" s="207"/>
      <c r="S50" s="207"/>
      <c r="T50" s="207"/>
      <c r="U50" s="209"/>
    </row>
    <row r="51" spans="1:23" s="17" customFormat="1" ht="25.5" hidden="1" customHeight="1" x14ac:dyDescent="0.25">
      <c r="A51" s="583" t="str">
        <f xml:space="preserve"> "La persona autorizada para el recojo del (los) talonario(s) de chequera(s) y factura (s) es el señor(a) "&amp;INSTRUCCIONES!Q67&amp;" con cédula de identidad No. "&amp;INSTRUCCIONES!M67&amp;"."</f>
        <v>La persona autorizada para el recojo del (los) talonario(s) de chequera(s) y factura (s) es el señor(a)  con cédula de identidad No. .</v>
      </c>
      <c r="B51" s="584"/>
      <c r="C51" s="584"/>
      <c r="D51" s="584"/>
      <c r="E51" s="584"/>
      <c r="F51" s="584"/>
      <c r="G51" s="584"/>
      <c r="H51" s="584"/>
      <c r="I51" s="584"/>
      <c r="J51" s="584"/>
      <c r="K51" s="584"/>
      <c r="L51" s="584"/>
      <c r="M51" s="584"/>
      <c r="N51" s="584"/>
      <c r="O51" s="584"/>
      <c r="P51" s="584"/>
      <c r="Q51" s="584"/>
      <c r="R51" s="584"/>
      <c r="S51" s="584"/>
      <c r="T51" s="584"/>
      <c r="U51" s="585"/>
    </row>
    <row r="52" spans="1:23" s="17" customFormat="1" ht="14.25" customHeight="1" x14ac:dyDescent="0.25">
      <c r="A52" s="545" t="s">
        <v>5</v>
      </c>
      <c r="B52" s="380"/>
      <c r="C52" s="380"/>
      <c r="D52" s="380"/>
      <c r="E52" s="380"/>
      <c r="F52" s="380"/>
      <c r="G52" s="380"/>
      <c r="H52" s="380"/>
      <c r="I52" s="380"/>
      <c r="J52" s="380"/>
      <c r="K52" s="380"/>
      <c r="L52" s="380"/>
      <c r="M52" s="380"/>
      <c r="N52" s="380"/>
      <c r="O52" s="380"/>
      <c r="P52" s="380"/>
      <c r="Q52" s="380"/>
      <c r="R52" s="380"/>
      <c r="S52" s="380"/>
      <c r="T52" s="380"/>
      <c r="U52" s="563"/>
    </row>
    <row r="53" spans="1:23" s="192" customFormat="1" ht="15" customHeight="1" x14ac:dyDescent="0.25">
      <c r="A53" s="545" t="s">
        <v>194</v>
      </c>
      <c r="B53" s="380"/>
      <c r="C53" s="380"/>
      <c r="D53" s="380"/>
      <c r="E53" s="380"/>
      <c r="F53" s="380"/>
      <c r="G53" s="380"/>
      <c r="H53" s="380"/>
      <c r="I53" s="380"/>
      <c r="J53" s="380"/>
      <c r="K53" s="380"/>
      <c r="L53" s="380"/>
      <c r="M53" s="380"/>
      <c r="N53" s="380"/>
      <c r="O53" s="380"/>
      <c r="P53" s="380"/>
      <c r="Q53" s="380"/>
      <c r="R53" s="380"/>
      <c r="S53" s="380"/>
      <c r="T53" s="380"/>
      <c r="U53" s="563"/>
      <c r="V53" s="181"/>
      <c r="W53" s="192" t="s">
        <v>17</v>
      </c>
    </row>
    <row r="54" spans="1:23" s="192" customFormat="1" ht="3.75" customHeight="1" x14ac:dyDescent="0.25">
      <c r="A54" s="702"/>
      <c r="B54" s="703"/>
      <c r="C54" s="703"/>
      <c r="D54" s="703"/>
      <c r="E54" s="703"/>
      <c r="F54" s="703"/>
      <c r="G54" s="703"/>
      <c r="H54" s="703"/>
      <c r="I54" s="703"/>
      <c r="J54" s="703"/>
      <c r="K54" s="703"/>
      <c r="L54" s="703"/>
      <c r="M54" s="703"/>
      <c r="N54" s="703"/>
      <c r="O54" s="703"/>
      <c r="P54" s="703"/>
      <c r="Q54" s="703"/>
      <c r="R54" s="703"/>
      <c r="S54" s="703"/>
      <c r="T54" s="703"/>
      <c r="U54" s="704"/>
    </row>
    <row r="55" spans="1:23" s="192" customFormat="1" ht="21" customHeight="1" x14ac:dyDescent="0.25">
      <c r="A55" s="586" t="s">
        <v>351</v>
      </c>
      <c r="B55" s="587"/>
      <c r="C55" s="587"/>
      <c r="D55" s="587"/>
      <c r="E55" s="587"/>
      <c r="F55" s="587"/>
      <c r="G55" s="587"/>
      <c r="H55" s="588"/>
      <c r="I55" s="561" t="str">
        <f>MID(INSTRUCCIONES!I49,1,10)</f>
        <v/>
      </c>
      <c r="J55" s="562"/>
      <c r="K55" s="220" t="s">
        <v>309</v>
      </c>
      <c r="L55" s="536" t="str">
        <f>MID(INSTRUCCIONES!M49,1,19)</f>
        <v/>
      </c>
      <c r="M55" s="625"/>
      <c r="N55" s="537"/>
      <c r="O55" s="602" t="str">
        <f>MID(INSTRUCCIONES!P49,1,40)</f>
        <v/>
      </c>
      <c r="P55" s="602"/>
      <c r="Q55" s="561" t="str">
        <f>IF(AND(INSTRUCCIONES!I49&lt;&gt;"RECHAZO",AUX!A1&gt;=76),MID(AUX!B43,1,20),IF(AND(INSTRUCCIONES!I49&lt;&gt;"RECHAZO",AUX!A1&lt;76),MID(AUX!B21,1,20),""))</f>
        <v/>
      </c>
      <c r="R55" s="564"/>
      <c r="S55" s="564"/>
      <c r="T55" s="564"/>
      <c r="U55" s="565"/>
    </row>
    <row r="56" spans="1:23" s="192" customFormat="1" ht="4.5" customHeight="1" x14ac:dyDescent="0.25">
      <c r="A56" s="221"/>
      <c r="U56" s="222"/>
    </row>
    <row r="57" spans="1:23" s="192" customFormat="1" ht="23.25" customHeight="1" x14ac:dyDescent="0.25">
      <c r="A57" s="221" t="s">
        <v>187</v>
      </c>
      <c r="C57" s="181"/>
      <c r="D57" s="181"/>
      <c r="E57" s="181"/>
      <c r="F57" s="181"/>
      <c r="G57" s="181"/>
      <c r="H57" s="181"/>
      <c r="I57" s="561" t="str">
        <f>MID(INSTRUCCIONES!I50,1,20)</f>
        <v/>
      </c>
      <c r="J57" s="562"/>
      <c r="K57" s="223" t="s">
        <v>389</v>
      </c>
      <c r="L57" s="538" t="str">
        <f>IF(INSTRUCCIONES!K50="","",INSTRUCCIONES!K50)</f>
        <v/>
      </c>
      <c r="M57" s="539"/>
      <c r="N57" s="540"/>
      <c r="O57" s="316"/>
      <c r="P57" s="316"/>
      <c r="Q57" s="316"/>
      <c r="R57" s="316"/>
      <c r="S57" s="316"/>
      <c r="T57" s="316"/>
      <c r="U57" s="317"/>
    </row>
    <row r="58" spans="1:23" s="192" customFormat="1" ht="4.5" customHeight="1" x14ac:dyDescent="0.25">
      <c r="A58" s="221"/>
      <c r="U58" s="222"/>
    </row>
    <row r="59" spans="1:23" s="192" customFormat="1" ht="23.25" customHeight="1" x14ac:dyDescent="0.25">
      <c r="A59" s="221" t="s">
        <v>231</v>
      </c>
      <c r="C59" s="181"/>
      <c r="D59" s="181"/>
      <c r="E59" s="181"/>
      <c r="F59" s="181"/>
      <c r="G59" s="181"/>
      <c r="H59" s="220" t="s">
        <v>197</v>
      </c>
      <c r="I59" s="531" t="str">
        <f>IF(INSTRUCCIONES!M51="","",INSTRUCCIONES!M51)</f>
        <v/>
      </c>
      <c r="J59" s="532"/>
      <c r="K59" s="223" t="s">
        <v>198</v>
      </c>
      <c r="L59" s="533" t="str">
        <f>IF(INSTRUCCIONES!P51="","",INSTRUCCIONES!P51)</f>
        <v/>
      </c>
      <c r="M59" s="534"/>
      <c r="N59" s="535"/>
      <c r="O59" s="224"/>
      <c r="P59" s="224"/>
      <c r="Q59" s="224"/>
      <c r="R59" s="224"/>
      <c r="S59" s="224"/>
      <c r="T59" s="224"/>
      <c r="U59" s="225"/>
    </row>
    <row r="60" spans="1:23" s="192" customFormat="1" ht="4.5" customHeight="1" x14ac:dyDescent="0.25">
      <c r="A60" s="221"/>
      <c r="U60" s="222"/>
    </row>
    <row r="61" spans="1:23" s="192" customFormat="1" ht="23.25" customHeight="1" x14ac:dyDescent="0.25">
      <c r="A61" s="541" t="s">
        <v>352</v>
      </c>
      <c r="B61" s="362"/>
      <c r="C61" s="362"/>
      <c r="D61" s="362"/>
      <c r="E61" s="362"/>
      <c r="F61" s="362"/>
      <c r="G61" s="362"/>
      <c r="H61" s="220" t="s">
        <v>197</v>
      </c>
      <c r="I61" s="531" t="str">
        <f>IF(INSTRUCCIONES!M52="","",INSTRUCCIONES!M52)</f>
        <v/>
      </c>
      <c r="J61" s="532"/>
      <c r="K61" s="223" t="s">
        <v>198</v>
      </c>
      <c r="L61" s="533" t="str">
        <f>IF(INSTRUCCIONES!P52="","",INSTRUCCIONES!P52)</f>
        <v/>
      </c>
      <c r="M61" s="534"/>
      <c r="N61" s="535"/>
      <c r="O61" s="224"/>
      <c r="P61" s="186" t="s">
        <v>354</v>
      </c>
      <c r="Q61" s="542" t="str">
        <f>IF(INSTRUCCIONES!S52="","",INSTRUCCIONES!S52)</f>
        <v/>
      </c>
      <c r="R61" s="543"/>
      <c r="S61" s="543"/>
      <c r="T61" s="543"/>
      <c r="U61" s="544"/>
    </row>
    <row r="62" spans="1:23" s="192" customFormat="1" ht="4.5" customHeight="1" x14ac:dyDescent="0.25">
      <c r="A62" s="221"/>
      <c r="U62" s="222"/>
    </row>
    <row r="63" spans="1:23" s="192" customFormat="1" ht="27" customHeight="1" x14ac:dyDescent="0.25">
      <c r="A63" s="541" t="s">
        <v>302</v>
      </c>
      <c r="B63" s="362"/>
      <c r="C63" s="362"/>
      <c r="D63" s="362"/>
      <c r="E63" s="362"/>
      <c r="F63" s="362"/>
      <c r="G63" s="362"/>
      <c r="H63" s="223" t="s">
        <v>232</v>
      </c>
      <c r="I63" s="536" t="str">
        <f>MID(INSTRUCCIONES!M53,10,15)</f>
        <v/>
      </c>
      <c r="J63" s="537"/>
      <c r="K63" s="224"/>
      <c r="L63" s="224"/>
      <c r="M63" s="224"/>
      <c r="N63" s="224"/>
      <c r="O63" s="224"/>
      <c r="P63" s="224"/>
      <c r="Q63" s="224"/>
      <c r="R63" s="224"/>
      <c r="S63" s="224"/>
      <c r="T63" s="224"/>
      <c r="U63" s="225"/>
    </row>
    <row r="64" spans="1:23" s="192" customFormat="1" ht="5.25" customHeight="1" x14ac:dyDescent="0.25">
      <c r="A64" s="221"/>
      <c r="U64" s="222"/>
    </row>
    <row r="65" spans="1:58" s="192" customFormat="1" ht="15.75" customHeight="1" x14ac:dyDescent="0.25">
      <c r="A65" s="545" t="s">
        <v>321</v>
      </c>
      <c r="B65" s="380"/>
      <c r="C65" s="380"/>
      <c r="D65" s="380"/>
      <c r="E65" s="380"/>
      <c r="F65" s="380"/>
      <c r="G65" s="380"/>
      <c r="H65" s="380"/>
      <c r="I65" s="380"/>
      <c r="J65" s="380"/>
      <c r="K65" s="380"/>
      <c r="L65" s="380"/>
      <c r="M65" s="380"/>
      <c r="N65" s="380"/>
      <c r="O65" s="380"/>
      <c r="P65" s="380"/>
      <c r="Q65" s="380"/>
      <c r="R65" s="380"/>
      <c r="S65" s="380"/>
      <c r="T65" s="380"/>
      <c r="U65" s="563"/>
    </row>
    <row r="66" spans="1:58" s="192" customFormat="1" ht="4.5" customHeight="1" x14ac:dyDescent="0.25">
      <c r="A66" s="221"/>
      <c r="U66" s="222"/>
    </row>
    <row r="67" spans="1:58" s="192" customFormat="1" ht="27" customHeight="1" x14ac:dyDescent="0.25">
      <c r="A67" s="541" t="s">
        <v>310</v>
      </c>
      <c r="B67" s="362"/>
      <c r="C67" s="362"/>
      <c r="D67" s="362"/>
      <c r="E67" s="362"/>
      <c r="F67" s="362"/>
      <c r="G67" s="362"/>
      <c r="H67" s="362"/>
      <c r="I67" s="561" t="str">
        <f>MID(INSTRUCCIONES!I56,1,20)</f>
        <v/>
      </c>
      <c r="J67" s="562"/>
      <c r="K67" s="192" t="s">
        <v>311</v>
      </c>
      <c r="L67" s="538" t="str">
        <f>MID(INSTRUCCIONES!M56,1,50)</f>
        <v/>
      </c>
      <c r="M67" s="539"/>
      <c r="N67" s="540"/>
      <c r="O67" s="224"/>
      <c r="P67" s="182" t="s">
        <v>191</v>
      </c>
      <c r="Q67" s="665">
        <f>INSTRUCCIONES!Q56</f>
        <v>0</v>
      </c>
      <c r="R67" s="666"/>
      <c r="S67" s="666"/>
      <c r="T67" s="666"/>
      <c r="U67" s="667"/>
    </row>
    <row r="68" spans="1:58" s="192" customFormat="1" ht="5.25" customHeight="1" x14ac:dyDescent="0.25">
      <c r="A68" s="221"/>
      <c r="U68" s="222"/>
    </row>
    <row r="69" spans="1:58" s="192" customFormat="1" ht="15" customHeight="1" x14ac:dyDescent="0.25">
      <c r="A69" s="545" t="s">
        <v>370</v>
      </c>
      <c r="B69" s="380"/>
      <c r="C69" s="380"/>
      <c r="D69" s="380"/>
      <c r="E69" s="380"/>
      <c r="F69" s="380"/>
      <c r="G69" s="380"/>
      <c r="H69" s="380"/>
      <c r="I69" s="380"/>
      <c r="J69" s="380"/>
      <c r="K69" s="380"/>
      <c r="L69" s="380"/>
      <c r="M69" s="380"/>
      <c r="N69" s="380"/>
      <c r="O69" s="380"/>
      <c r="P69" s="380"/>
      <c r="Q69" s="380"/>
      <c r="R69" s="380"/>
      <c r="S69" s="380"/>
      <c r="T69" s="380"/>
      <c r="U69" s="563"/>
    </row>
    <row r="70" spans="1:58" s="192" customFormat="1" ht="25.5" customHeight="1" x14ac:dyDescent="0.25">
      <c r="A70" s="698" t="str">
        <f>CONCATENATE(MID(INSTRUCCIONES!A59,1,132),"","El límite diario establecido aplica a cada funcionalidad de la Banca Digital.")</f>
        <v>La afiliación al servicio habilita todas las funcionalidades del mismo y asocia todos los productos activos del cliente a la fecha. El límite diario establecido aplica a cada funcionalidad de la Banca Digital.</v>
      </c>
      <c r="B70" s="489"/>
      <c r="C70" s="489"/>
      <c r="D70" s="489"/>
      <c r="E70" s="489"/>
      <c r="F70" s="489"/>
      <c r="G70" s="489"/>
      <c r="H70" s="489"/>
      <c r="I70" s="489"/>
      <c r="J70" s="489"/>
      <c r="K70" s="489"/>
      <c r="L70" s="489"/>
      <c r="M70" s="489"/>
      <c r="N70" s="489"/>
      <c r="O70" s="489"/>
      <c r="P70" s="489"/>
      <c r="Q70" s="489"/>
      <c r="R70" s="489"/>
      <c r="S70" s="489"/>
      <c r="T70" s="489"/>
      <c r="U70" s="699"/>
    </row>
    <row r="71" spans="1:58" s="192" customFormat="1" ht="31.5" customHeight="1" x14ac:dyDescent="0.25">
      <c r="A71" s="541" t="s">
        <v>377</v>
      </c>
      <c r="B71" s="362"/>
      <c r="C71" s="362"/>
      <c r="D71" s="362"/>
      <c r="E71" s="362"/>
      <c r="F71" s="362"/>
      <c r="G71" s="362"/>
      <c r="H71" s="362"/>
      <c r="I71" s="561" t="str">
        <f>IF(INSTRUCCIONES!I60="","",INSTRUCCIONES!I60)</f>
        <v/>
      </c>
      <c r="J71" s="562"/>
      <c r="K71" s="182" t="s">
        <v>312</v>
      </c>
      <c r="L71" s="538" t="str">
        <f>IF(INSTRUCCIONES!M60="","",INSTRUCCIONES!M60)</f>
        <v/>
      </c>
      <c r="M71" s="539"/>
      <c r="N71" s="540"/>
      <c r="O71" s="224"/>
      <c r="P71" s="182" t="s">
        <v>109</v>
      </c>
      <c r="Q71" s="695" t="str">
        <f>INSTRUCCIONES!Q60</f>
        <v/>
      </c>
      <c r="R71" s="696"/>
      <c r="S71" s="696"/>
      <c r="T71" s="696"/>
      <c r="U71" s="697"/>
      <c r="V71" s="224"/>
      <c r="W71" s="224"/>
      <c r="X71" s="224"/>
      <c r="Y71" s="224"/>
      <c r="Z71" s="224"/>
      <c r="AA71" s="224"/>
      <c r="AB71" s="224"/>
      <c r="AC71" s="224"/>
      <c r="AD71" s="224"/>
      <c r="AE71" s="224"/>
      <c r="AF71" s="224"/>
      <c r="AG71" s="224"/>
    </row>
    <row r="72" spans="1:58" s="192" customFormat="1" ht="54.75" customHeight="1" x14ac:dyDescent="0.25">
      <c r="A72" s="226"/>
      <c r="B72" s="182"/>
      <c r="C72" s="182"/>
      <c r="D72" s="182"/>
      <c r="E72" s="193"/>
      <c r="F72" s="193"/>
      <c r="G72" s="358" t="s">
        <v>311</v>
      </c>
      <c r="H72" s="358"/>
      <c r="I72" s="538" t="str">
        <f>IF(INSTRUCCIONES!I61="","",INSTRUCCIONES!I61)</f>
        <v/>
      </c>
      <c r="J72" s="540"/>
      <c r="K72" s="182" t="str">
        <f>INSTRUCCIONES!K61</f>
        <v xml:space="preserve">Límite diario acumulado de todas las transacciones (Bs): </v>
      </c>
      <c r="L72" s="538" t="str">
        <f>IF(INSTRUCCIONES!M61="","",INSTRUCCIONES!M61)</f>
        <v>10.000.-</v>
      </c>
      <c r="M72" s="539"/>
      <c r="N72" s="540"/>
      <c r="O72" s="224"/>
      <c r="P72" s="197" t="str">
        <f>INSTRUCCIONES!P61</f>
        <v>Límite diario por cada funcionalidad (Bs):</v>
      </c>
      <c r="Q72" s="542" t="str">
        <f>INSTRUCCIONES!Q61</f>
        <v>10.000.-</v>
      </c>
      <c r="R72" s="543"/>
      <c r="S72" s="543"/>
      <c r="T72" s="543"/>
      <c r="U72" s="544"/>
      <c r="V72" s="224"/>
      <c r="W72" s="224"/>
      <c r="X72" s="224"/>
      <c r="Y72" s="224"/>
      <c r="Z72" s="224"/>
      <c r="AA72" s="224"/>
      <c r="AB72" s="224"/>
      <c r="AC72" s="224"/>
      <c r="AD72" s="224"/>
      <c r="AE72" s="224"/>
      <c r="AF72" s="224"/>
      <c r="AG72" s="224"/>
    </row>
    <row r="73" spans="1:58" s="17" customFormat="1" ht="45.75" customHeight="1" x14ac:dyDescent="0.25">
      <c r="A73" s="700" t="str">
        <f>INSTRUCCIONES!A62</f>
        <v>Dispositivo de Seguridad (login):</v>
      </c>
      <c r="B73" s="701"/>
      <c r="C73" s="701"/>
      <c r="D73" s="701"/>
      <c r="E73" s="701"/>
      <c r="F73" s="701"/>
      <c r="G73" s="701"/>
      <c r="H73" s="701"/>
      <c r="I73" s="561" t="str">
        <f>IF(INSTRUCCIONES!I62="","",INSTRUCCIONES!I62)</f>
        <v/>
      </c>
      <c r="J73" s="562"/>
      <c r="K73" s="193" t="str">
        <f>INSTRUCCIONES!K62</f>
        <v>Dispositivo de Seguridad (Monetarias):</v>
      </c>
      <c r="L73" s="538" t="str">
        <f>IF(INSTRUCCIONES!M62="","",INSTRUCCIONES!M62)</f>
        <v/>
      </c>
      <c r="M73" s="539"/>
      <c r="N73" s="540"/>
      <c r="O73" s="224"/>
      <c r="P73" s="182" t="str">
        <f>INSTRUCCIONES!P62</f>
        <v>Dispositivo de Seguridad (No Monetarias):</v>
      </c>
      <c r="Q73" s="712" t="str">
        <f>IF(INSTRUCCIONES!Q62="","",INSTRUCCIONES!Q62)</f>
        <v/>
      </c>
      <c r="R73" s="713"/>
      <c r="S73" s="713"/>
      <c r="T73" s="713"/>
      <c r="U73" s="714"/>
    </row>
    <row r="74" spans="1:58" s="17" customFormat="1" ht="5.25" customHeight="1" x14ac:dyDescent="0.25">
      <c r="A74" s="36"/>
      <c r="U74" s="227"/>
    </row>
    <row r="75" spans="1:58" s="15" customFormat="1" ht="17.25" customHeight="1" x14ac:dyDescent="0.25">
      <c r="A75" s="545" t="s">
        <v>303</v>
      </c>
      <c r="B75" s="380"/>
      <c r="C75" s="380"/>
      <c r="D75" s="380"/>
      <c r="E75" s="380"/>
      <c r="F75" s="380"/>
      <c r="G75" s="380"/>
      <c r="H75" s="380"/>
      <c r="I75" s="380"/>
      <c r="J75" s="380"/>
      <c r="K75" s="380"/>
      <c r="L75" s="380"/>
      <c r="M75" s="380"/>
      <c r="N75" s="380"/>
      <c r="O75" s="380"/>
      <c r="P75" s="380"/>
      <c r="Q75" s="405"/>
      <c r="R75" s="405"/>
      <c r="S75" s="405"/>
      <c r="T75" s="405"/>
      <c r="U75" s="546"/>
    </row>
    <row r="76" spans="1:58" s="15" customFormat="1" ht="20.25" customHeight="1" x14ac:dyDescent="0.25">
      <c r="A76" s="547" t="s">
        <v>250</v>
      </c>
      <c r="B76" s="493"/>
      <c r="C76" s="493"/>
      <c r="D76" s="493"/>
      <c r="E76" s="493"/>
      <c r="F76" s="493"/>
      <c r="G76" s="493"/>
      <c r="H76" s="548"/>
      <c r="I76" s="709" t="str">
        <f>IF(INSTRUCCIONES!I70="","",INSTRUCCIONES!I70)</f>
        <v/>
      </c>
      <c r="J76" s="710"/>
      <c r="K76" s="193"/>
      <c r="L76" s="224"/>
      <c r="M76" s="224"/>
      <c r="N76" s="224"/>
      <c r="O76" s="224"/>
      <c r="P76" s="192"/>
      <c r="Q76" s="192"/>
      <c r="R76" s="192"/>
      <c r="S76" s="192"/>
      <c r="T76" s="192"/>
      <c r="U76" s="338"/>
    </row>
    <row r="77" spans="1:58" s="15" customFormat="1" ht="21" customHeight="1" x14ac:dyDescent="0.25">
      <c r="A77" s="541" t="s">
        <v>251</v>
      </c>
      <c r="B77" s="362"/>
      <c r="C77" s="362"/>
      <c r="D77" s="362"/>
      <c r="E77" s="362"/>
      <c r="F77" s="362"/>
      <c r="G77" s="362"/>
      <c r="H77" s="362"/>
      <c r="I77" s="709" t="str">
        <f>IF(INSTRUCCIONES!I71="","",INSTRUCCIONES!I71)</f>
        <v/>
      </c>
      <c r="J77" s="710"/>
      <c r="K77" s="193"/>
      <c r="L77" s="224"/>
      <c r="M77" s="224"/>
      <c r="N77" s="224"/>
      <c r="O77" s="224"/>
      <c r="P77" s="224"/>
      <c r="Q77" s="224"/>
      <c r="R77" s="224"/>
      <c r="S77" s="224"/>
      <c r="T77" s="224"/>
      <c r="U77" s="339"/>
    </row>
    <row r="78" spans="1:58" s="11" customFormat="1" ht="19.5" hidden="1" customHeight="1" x14ac:dyDescent="0.25">
      <c r="A78" s="380" t="s">
        <v>419</v>
      </c>
      <c r="B78" s="380"/>
      <c r="C78" s="380"/>
      <c r="D78" s="380"/>
      <c r="E78" s="380"/>
      <c r="F78" s="380"/>
      <c r="G78" s="380"/>
      <c r="H78" s="380"/>
      <c r="I78" s="380"/>
      <c r="J78" s="380"/>
      <c r="K78" s="380"/>
      <c r="L78" s="380"/>
      <c r="M78" s="380"/>
      <c r="N78" s="380"/>
      <c r="O78" s="380"/>
      <c r="P78" s="380"/>
      <c r="Q78" s="380"/>
      <c r="R78" s="380"/>
      <c r="S78" s="380"/>
      <c r="T78" s="380"/>
      <c r="U78" s="715"/>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row>
    <row r="79" spans="1:58" s="11" customFormat="1" ht="27" hidden="1" customHeight="1" x14ac:dyDescent="0.25">
      <c r="A79" s="478" t="s">
        <v>420</v>
      </c>
      <c r="B79" s="478"/>
      <c r="C79" s="478"/>
      <c r="D79" s="478"/>
      <c r="E79" s="478"/>
      <c r="F79" s="478"/>
      <c r="G79" s="478"/>
      <c r="H79" s="479"/>
      <c r="I79" s="673" t="str">
        <f>IF(INSTRUCCIONES!I73="","",INSTRUCCIONES!I73)</f>
        <v/>
      </c>
      <c r="J79" s="674"/>
      <c r="K79" s="193" t="s">
        <v>421</v>
      </c>
      <c r="L79" s="677" t="str">
        <f>IF(INSTRUCCIONES!M73="","",INSTRUCCIONES!M73)</f>
        <v/>
      </c>
      <c r="M79" s="678"/>
      <c r="N79" s="679"/>
      <c r="O79" s="325"/>
      <c r="P79" s="186" t="s">
        <v>424</v>
      </c>
      <c r="Q79" s="680" t="str">
        <f>IF(INSTRUCCIONES!Q73="","",INSTRUCCIONES!Q73)</f>
        <v/>
      </c>
      <c r="R79" s="681"/>
      <c r="S79" s="681"/>
      <c r="T79" s="681"/>
      <c r="U79" s="68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row>
    <row r="80" spans="1:58" s="11" customFormat="1" ht="36.75" hidden="1" customHeight="1" x14ac:dyDescent="0.25">
      <c r="A80" s="356" t="s">
        <v>426</v>
      </c>
      <c r="B80" s="356"/>
      <c r="C80" s="356"/>
      <c r="D80" s="356"/>
      <c r="E80" s="356"/>
      <c r="F80" s="356"/>
      <c r="G80" s="356"/>
      <c r="H80" s="716"/>
      <c r="I80" s="675" t="str">
        <f>IF(INSTRUCCIONES!I74="","",INSTRUCCIONES!I74)</f>
        <v/>
      </c>
      <c r="J80" s="676"/>
      <c r="K80" s="193" t="s">
        <v>427</v>
      </c>
      <c r="L80" s="680" t="str">
        <f>IF(INSTRUCCIONES!M74="","",INSTRUCCIONES!M74)</f>
        <v/>
      </c>
      <c r="M80" s="681"/>
      <c r="N80" s="681"/>
      <c r="O80" s="681"/>
      <c r="P80" s="681"/>
      <c r="Q80" s="681"/>
      <c r="R80" s="681"/>
      <c r="S80" s="681"/>
      <c r="T80" s="681"/>
      <c r="U80" s="68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row>
    <row r="81" spans="1:58" s="11" customFormat="1" ht="25.5" hidden="1" customHeight="1" x14ac:dyDescent="0.25">
      <c r="A81" s="335"/>
      <c r="B81" s="335"/>
      <c r="C81" s="335"/>
      <c r="D81" s="335"/>
      <c r="E81" s="335"/>
      <c r="F81" s="335"/>
      <c r="G81" s="335"/>
      <c r="H81" s="335"/>
      <c r="I81" s="335"/>
      <c r="J81" s="335"/>
      <c r="K81" s="193" t="s">
        <v>428</v>
      </c>
      <c r="L81" s="683" t="str">
        <f>IF(INSTRUCCIONES!M75="","",INSTRUCCIONES!M75)</f>
        <v/>
      </c>
      <c r="M81" s="684"/>
      <c r="N81" s="685"/>
      <c r="O81" s="686" t="str">
        <f>IF(INSTRUCCIONES!P75="","",INSTRUCCIONES!P75)</f>
        <v>del 15 de febrero al 28 de febrero.</v>
      </c>
      <c r="P81" s="687"/>
      <c r="Q81" s="687"/>
      <c r="R81" s="687"/>
      <c r="S81" s="687"/>
      <c r="T81" s="687"/>
      <c r="U81" s="688"/>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row>
    <row r="82" spans="1:58" s="15" customFormat="1" ht="23.25" customHeight="1" x14ac:dyDescent="0.25">
      <c r="A82" s="228" t="s">
        <v>40</v>
      </c>
      <c r="B82" s="176"/>
      <c r="C82" s="176"/>
      <c r="D82" s="176"/>
      <c r="E82" s="176"/>
      <c r="F82" s="176"/>
      <c r="G82" s="176"/>
      <c r="H82" s="176"/>
      <c r="I82" s="176"/>
      <c r="J82" s="176"/>
      <c r="K82" s="176"/>
      <c r="L82" s="176"/>
      <c r="M82" s="176"/>
      <c r="N82" s="176"/>
      <c r="O82" s="176"/>
      <c r="P82" s="176"/>
      <c r="Q82" s="706"/>
      <c r="R82" s="706"/>
      <c r="S82" s="706"/>
      <c r="T82" s="706"/>
      <c r="U82" s="711"/>
    </row>
    <row r="83" spans="1:58" s="15" customFormat="1" ht="19.5" customHeight="1" x14ac:dyDescent="0.25">
      <c r="A83" s="36"/>
      <c r="B83" s="229" t="str">
        <f>IF(I42&lt;&gt;"","X","")</f>
        <v/>
      </c>
      <c r="C83" s="17" t="s">
        <v>41</v>
      </c>
      <c r="D83" s="17"/>
      <c r="E83" s="17"/>
      <c r="F83" s="17"/>
      <c r="G83" s="17"/>
      <c r="H83" s="17"/>
      <c r="I83" s="17"/>
      <c r="J83" s="17"/>
      <c r="K83" s="17"/>
      <c r="L83" s="229" t="str">
        <f>IF(I55="NUEVA","X",IF(I55="ADICIONAL","X",""))</f>
        <v/>
      </c>
      <c r="M83" s="17" t="s">
        <v>297</v>
      </c>
      <c r="N83" s="17"/>
      <c r="O83" s="17"/>
      <c r="P83" s="17"/>
      <c r="Q83" s="17"/>
      <c r="R83" s="17"/>
      <c r="S83" s="17"/>
      <c r="T83" s="17"/>
      <c r="U83" s="227"/>
    </row>
    <row r="84" spans="1:58" s="17" customFormat="1" ht="20.25" customHeight="1" x14ac:dyDescent="0.25">
      <c r="A84" s="36"/>
      <c r="B84" s="229" t="str">
        <f>IF(OR(I42="CAJA DE AHORRO",I42="BISA JUNIOR"),"X","")</f>
        <v/>
      </c>
      <c r="C84" s="17" t="s">
        <v>49</v>
      </c>
      <c r="L84" s="229" t="str">
        <f>IF(I57="ACEPTA","X","")</f>
        <v/>
      </c>
      <c r="M84" s="17" t="s">
        <v>48</v>
      </c>
      <c r="U84" s="227"/>
    </row>
    <row r="85" spans="1:58" s="17" customFormat="1" ht="21" customHeight="1" x14ac:dyDescent="0.25">
      <c r="A85" s="36"/>
      <c r="B85" s="229" t="str">
        <f>IF(I42="CUENTA CORRIENTE","X","")</f>
        <v/>
      </c>
      <c r="C85" s="630" t="s">
        <v>63</v>
      </c>
      <c r="D85" s="630"/>
      <c r="E85" s="630"/>
      <c r="F85" s="630"/>
      <c r="G85" s="630"/>
      <c r="H85" s="630"/>
      <c r="I85" s="630"/>
      <c r="J85" s="630"/>
      <c r="K85" s="630"/>
      <c r="L85" s="230" t="str">
        <f>IF(INSTRUCCIONES!Y56="","",INSTRUCCIONES!Y56)</f>
        <v/>
      </c>
      <c r="M85" s="17" t="str">
        <f>IF(INSTRUCCIONES!Y57="","",INSTRUCCIONES!Y57)</f>
        <v/>
      </c>
      <c r="R85" s="708"/>
      <c r="S85" s="708"/>
      <c r="T85" s="708"/>
      <c r="U85" s="35"/>
    </row>
    <row r="86" spans="1:58" s="17" customFormat="1" ht="20.25" customHeight="1" x14ac:dyDescent="0.25">
      <c r="A86" s="36"/>
      <c r="C86" s="630"/>
      <c r="D86" s="630"/>
      <c r="E86" s="630"/>
      <c r="F86" s="630"/>
      <c r="G86" s="630"/>
      <c r="H86" s="630"/>
      <c r="I86" s="630"/>
      <c r="J86" s="630"/>
      <c r="K86" s="630"/>
      <c r="L86" s="229" t="str">
        <f>IF(AND(INSTRUCCIONES!I56="NUEVA",INSTRUCCIONES!M57&lt;&gt;""),"X","")</f>
        <v/>
      </c>
      <c r="M86" s="17" t="s">
        <v>51</v>
      </c>
      <c r="Q86" s="521" t="str">
        <f>MID(INSTRUCCIONES!M57,1,30)</f>
        <v/>
      </c>
      <c r="R86" s="522"/>
      <c r="S86" s="522"/>
      <c r="T86" s="522"/>
      <c r="U86" s="621"/>
      <c r="V86" s="200"/>
    </row>
    <row r="87" spans="1:58" s="17" customFormat="1" ht="20.25" customHeight="1" x14ac:dyDescent="0.25">
      <c r="A87" s="36"/>
      <c r="B87" s="319" t="str">
        <f>IF(I76="SI","X","")</f>
        <v/>
      </c>
      <c r="C87" s="689" t="s">
        <v>391</v>
      </c>
      <c r="D87" s="429"/>
      <c r="E87" s="429"/>
      <c r="F87" s="429"/>
      <c r="G87" s="429"/>
      <c r="H87" s="429"/>
      <c r="I87" s="429"/>
      <c r="J87" s="429"/>
      <c r="K87" s="694"/>
      <c r="L87" s="319" t="str">
        <f>IF(I77="SI","X","")</f>
        <v/>
      </c>
      <c r="M87" s="211" t="s">
        <v>392</v>
      </c>
      <c r="U87" s="227"/>
      <c r="V87" s="200"/>
    </row>
    <row r="88" spans="1:58" s="17" customFormat="1" ht="20.25" hidden="1" customHeight="1" x14ac:dyDescent="0.25">
      <c r="A88" s="36"/>
      <c r="B88" s="341" t="str">
        <f>IF(L79&lt;&gt;"","X","")</f>
        <v/>
      </c>
      <c r="C88" s="689" t="s">
        <v>434</v>
      </c>
      <c r="D88" s="429"/>
      <c r="E88" s="429"/>
      <c r="F88" s="429"/>
      <c r="G88" s="429"/>
      <c r="H88" s="429"/>
      <c r="I88" s="429"/>
      <c r="J88" s="429"/>
      <c r="K88" s="429"/>
      <c r="L88" s="340"/>
      <c r="M88" s="211"/>
      <c r="U88" s="227"/>
      <c r="V88" s="200"/>
    </row>
    <row r="89" spans="1:58" s="17" customFormat="1" ht="267" customHeight="1" x14ac:dyDescent="0.25">
      <c r="A89" s="516" t="s">
        <v>438</v>
      </c>
      <c r="B89" s="517"/>
      <c r="C89" s="517"/>
      <c r="D89" s="517"/>
      <c r="E89" s="517"/>
      <c r="F89" s="517"/>
      <c r="G89" s="517"/>
      <c r="H89" s="517"/>
      <c r="I89" s="517"/>
      <c r="J89" s="517"/>
      <c r="K89" s="517"/>
      <c r="L89" s="517"/>
      <c r="M89" s="517"/>
      <c r="N89" s="517"/>
      <c r="O89" s="517"/>
      <c r="P89" s="517"/>
      <c r="Q89" s="517"/>
      <c r="R89" s="517"/>
      <c r="S89" s="517"/>
      <c r="T89" s="517"/>
      <c r="U89" s="518"/>
    </row>
    <row r="90" spans="1:58" s="17" customFormat="1" ht="28.5" customHeight="1" x14ac:dyDescent="0.25">
      <c r="A90" s="690" t="s">
        <v>439</v>
      </c>
      <c r="B90" s="691"/>
      <c r="C90" s="691"/>
      <c r="D90" s="691"/>
      <c r="E90" s="691"/>
      <c r="F90" s="691"/>
      <c r="G90" s="691"/>
      <c r="H90" s="691"/>
      <c r="I90" s="691"/>
      <c r="J90" s="691"/>
      <c r="K90" s="691"/>
      <c r="L90" s="691"/>
      <c r="M90" s="691"/>
      <c r="N90" s="691"/>
      <c r="O90" s="691"/>
      <c r="P90" s="691"/>
      <c r="Q90" s="691"/>
      <c r="R90" s="691"/>
      <c r="S90" s="691"/>
      <c r="T90" s="691"/>
      <c r="U90" s="692"/>
    </row>
    <row r="91" spans="1:58" s="17" customFormat="1" ht="55.5" hidden="1" customHeight="1" x14ac:dyDescent="0.25">
      <c r="A91" s="690" t="s">
        <v>418</v>
      </c>
      <c r="B91" s="691"/>
      <c r="C91" s="691"/>
      <c r="D91" s="691"/>
      <c r="E91" s="691"/>
      <c r="F91" s="691"/>
      <c r="G91" s="691"/>
      <c r="H91" s="691"/>
      <c r="I91" s="691"/>
      <c r="J91" s="691"/>
      <c r="K91" s="691"/>
      <c r="L91" s="691"/>
      <c r="M91" s="691"/>
      <c r="N91" s="691"/>
      <c r="O91" s="691"/>
      <c r="P91" s="691"/>
      <c r="Q91" s="691"/>
      <c r="R91" s="691"/>
      <c r="S91" s="691"/>
      <c r="T91" s="691"/>
      <c r="U91" s="692"/>
    </row>
    <row r="92" spans="1:58" s="17" customFormat="1" ht="19.5" customHeight="1" x14ac:dyDescent="0.25">
      <c r="A92" s="519" t="s">
        <v>42</v>
      </c>
      <c r="B92" s="429"/>
      <c r="C92" s="429"/>
      <c r="D92" s="429"/>
      <c r="E92" s="429"/>
      <c r="F92" s="429"/>
      <c r="G92" s="429"/>
      <c r="H92" s="429"/>
      <c r="I92" s="429"/>
      <c r="J92" s="429"/>
      <c r="K92" s="429"/>
      <c r="L92" s="429"/>
      <c r="M92" s="429"/>
      <c r="N92" s="429"/>
      <c r="O92" s="429"/>
      <c r="P92" s="429"/>
      <c r="Q92" s="429"/>
      <c r="R92" s="429"/>
      <c r="S92" s="429"/>
      <c r="T92" s="429"/>
      <c r="U92" s="520"/>
    </row>
    <row r="93" spans="1:58" s="17" customFormat="1" ht="26.25" customHeight="1" x14ac:dyDescent="0.25">
      <c r="A93" s="519" t="s">
        <v>248</v>
      </c>
      <c r="B93" s="429"/>
      <c r="C93" s="429"/>
      <c r="D93" s="429"/>
      <c r="E93" s="429"/>
      <c r="F93" s="429"/>
      <c r="G93" s="429"/>
      <c r="H93" s="429"/>
      <c r="I93" s="429"/>
      <c r="J93" s="429"/>
      <c r="K93" s="429"/>
      <c r="L93" s="429"/>
      <c r="M93" s="429"/>
      <c r="N93" s="429"/>
      <c r="O93" s="429"/>
      <c r="P93" s="429"/>
      <c r="Q93" s="429"/>
      <c r="R93" s="429"/>
      <c r="S93" s="429"/>
      <c r="T93" s="429"/>
      <c r="U93" s="520"/>
    </row>
    <row r="94" spans="1:58" s="17" customFormat="1" ht="19.5" customHeight="1" x14ac:dyDescent="0.25">
      <c r="A94" s="36"/>
      <c r="B94" s="200" t="s">
        <v>8</v>
      </c>
      <c r="E94" s="521" t="str">
        <f>MID(INSTRUCCIONES!I77,1,60)</f>
        <v/>
      </c>
      <c r="F94" s="522"/>
      <c r="G94" s="522"/>
      <c r="H94" s="523"/>
      <c r="I94" s="200"/>
      <c r="J94" s="200"/>
      <c r="L94" s="231"/>
      <c r="N94" s="705" t="s">
        <v>9</v>
      </c>
      <c r="O94" s="705"/>
      <c r="P94" s="668">
        <f ca="1">TODAY()</f>
        <v>45100</v>
      </c>
      <c r="Q94" s="668"/>
      <c r="R94" s="668"/>
      <c r="S94" s="200"/>
      <c r="T94" s="200"/>
      <c r="U94" s="232"/>
    </row>
    <row r="95" spans="1:58" s="17" customFormat="1" ht="18.75" customHeight="1" thickBot="1" x14ac:dyDescent="0.3">
      <c r="A95" s="36"/>
      <c r="U95" s="227"/>
    </row>
    <row r="96" spans="1:58" s="17" customFormat="1" ht="24.75" customHeight="1" thickTop="1" x14ac:dyDescent="0.25">
      <c r="A96" s="36"/>
      <c r="B96" s="233"/>
      <c r="C96" s="234"/>
      <c r="D96" s="234"/>
      <c r="E96" s="234"/>
      <c r="F96" s="234"/>
      <c r="G96" s="234"/>
      <c r="H96" s="235"/>
      <c r="J96" s="233"/>
      <c r="K96" s="234"/>
      <c r="L96" s="234"/>
      <c r="M96" s="234"/>
      <c r="N96" s="235"/>
      <c r="P96" s="233"/>
      <c r="Q96" s="234"/>
      <c r="R96" s="234"/>
      <c r="S96" s="234"/>
      <c r="T96" s="235"/>
      <c r="U96" s="227"/>
    </row>
    <row r="97" spans="1:22" s="17" customFormat="1" ht="49.5" customHeight="1" x14ac:dyDescent="0.25">
      <c r="A97" s="36"/>
      <c r="B97" s="663" t="str">
        <f>IF(INSTRUCCIONES!H42="BISA JUNIOR","CUENTA BISA JUNIOR ADMINISTRADA POR PADRES O TUTORES","")</f>
        <v/>
      </c>
      <c r="C97" s="530"/>
      <c r="D97" s="530"/>
      <c r="E97" s="530"/>
      <c r="F97" s="530"/>
      <c r="G97" s="530"/>
      <c r="H97" s="664"/>
      <c r="J97" s="236"/>
      <c r="K97" s="524"/>
      <c r="L97" s="524"/>
      <c r="M97" s="524"/>
      <c r="N97" s="237"/>
      <c r="P97" s="525"/>
      <c r="Q97" s="524"/>
      <c r="R97" s="524"/>
      <c r="S97" s="524"/>
      <c r="T97" s="526"/>
      <c r="U97" s="227"/>
      <c r="V97" s="200"/>
    </row>
    <row r="98" spans="1:22" s="17" customFormat="1" ht="23.45" customHeight="1" x14ac:dyDescent="0.25">
      <c r="A98" s="36"/>
      <c r="B98" s="663"/>
      <c r="C98" s="530"/>
      <c r="D98" s="530"/>
      <c r="E98" s="530"/>
      <c r="F98" s="530"/>
      <c r="G98" s="530"/>
      <c r="H98" s="664"/>
      <c r="J98" s="236"/>
      <c r="K98" s="524"/>
      <c r="L98" s="524"/>
      <c r="M98" s="524"/>
      <c r="N98" s="237"/>
      <c r="P98" s="525"/>
      <c r="Q98" s="524"/>
      <c r="R98" s="524"/>
      <c r="S98" s="524"/>
      <c r="T98" s="526"/>
      <c r="U98" s="227"/>
    </row>
    <row r="99" spans="1:22" s="171" customFormat="1" ht="33.75" customHeight="1" x14ac:dyDescent="0.25">
      <c r="A99" s="36"/>
      <c r="B99" s="663"/>
      <c r="C99" s="530"/>
      <c r="D99" s="530"/>
      <c r="E99" s="530"/>
      <c r="F99" s="530"/>
      <c r="G99" s="530"/>
      <c r="H99" s="664"/>
      <c r="I99" s="17"/>
      <c r="J99" s="236"/>
      <c r="K99" s="524"/>
      <c r="L99" s="524"/>
      <c r="M99" s="524"/>
      <c r="N99" s="237"/>
      <c r="O99" s="17"/>
      <c r="P99" s="525"/>
      <c r="Q99" s="524"/>
      <c r="R99" s="524"/>
      <c r="S99" s="524"/>
      <c r="T99" s="526"/>
      <c r="U99" s="227"/>
    </row>
    <row r="100" spans="1:22" s="17" customFormat="1" ht="21.75" customHeight="1" x14ac:dyDescent="0.25">
      <c r="A100" s="36"/>
      <c r="B100" s="663"/>
      <c r="C100" s="530"/>
      <c r="D100" s="530"/>
      <c r="E100" s="530"/>
      <c r="F100" s="530"/>
      <c r="G100" s="530"/>
      <c r="H100" s="664"/>
      <c r="J100" s="236"/>
      <c r="K100" s="524"/>
      <c r="L100" s="524"/>
      <c r="M100" s="524"/>
      <c r="N100" s="237"/>
      <c r="P100" s="525"/>
      <c r="Q100" s="524"/>
      <c r="R100" s="524"/>
      <c r="S100" s="524"/>
      <c r="T100" s="526"/>
      <c r="U100" s="227"/>
    </row>
    <row r="101" spans="1:22" s="17" customFormat="1" ht="13.15" customHeight="1" thickBot="1" x14ac:dyDescent="0.3">
      <c r="A101" s="238"/>
      <c r="B101" s="239"/>
      <c r="C101" s="240"/>
      <c r="D101" s="241"/>
      <c r="E101" s="241"/>
      <c r="F101" s="241"/>
      <c r="G101" s="241"/>
      <c r="H101" s="242"/>
      <c r="J101" s="239"/>
      <c r="K101" s="240"/>
      <c r="L101" s="240"/>
      <c r="M101" s="240"/>
      <c r="N101" s="243"/>
      <c r="O101" s="200"/>
      <c r="P101" s="244"/>
      <c r="Q101" s="241"/>
      <c r="R101" s="241"/>
      <c r="S101" s="241"/>
      <c r="T101" s="243"/>
      <c r="U101" s="227"/>
    </row>
    <row r="102" spans="1:22" s="246" customFormat="1" ht="12.75" customHeight="1" thickTop="1" x14ac:dyDescent="0.25">
      <c r="A102" s="36"/>
      <c r="B102" s="552" t="s">
        <v>3</v>
      </c>
      <c r="C102" s="552"/>
      <c r="D102" s="552"/>
      <c r="E102" s="552"/>
      <c r="F102" s="552"/>
      <c r="G102" s="552"/>
      <c r="H102" s="552"/>
      <c r="I102" s="17"/>
      <c r="J102" s="717" t="s">
        <v>64</v>
      </c>
      <c r="K102" s="717"/>
      <c r="L102" s="717"/>
      <c r="M102" s="717"/>
      <c r="N102" s="717"/>
      <c r="O102" s="34"/>
      <c r="P102" s="530" t="s">
        <v>65</v>
      </c>
      <c r="Q102" s="530"/>
      <c r="R102" s="530"/>
      <c r="S102" s="530"/>
      <c r="T102" s="530"/>
      <c r="U102" s="227"/>
      <c r="V102" s="245"/>
    </row>
    <row r="103" spans="1:22" s="17" customFormat="1" ht="22.5" customHeight="1" x14ac:dyDescent="0.25">
      <c r="A103" s="247"/>
      <c r="B103" s="527" t="str">
        <f>F3</f>
        <v/>
      </c>
      <c r="C103" s="528"/>
      <c r="D103" s="528"/>
      <c r="E103" s="528"/>
      <c r="F103" s="528"/>
      <c r="G103" s="528"/>
      <c r="H103" s="529"/>
      <c r="I103" s="248"/>
      <c r="J103" s="556" t="str">
        <f>IF(INSTRUCCIONES!J26="","",INSTRUCCIONES!J26)</f>
        <v/>
      </c>
      <c r="K103" s="557"/>
      <c r="L103" s="557"/>
      <c r="M103" s="557"/>
      <c r="N103" s="558"/>
      <c r="O103" s="171"/>
      <c r="P103" s="556" t="str">
        <f>IF(INSTRUCCIONES!J28="","",INSTRUCCIONES!J28)</f>
        <v/>
      </c>
      <c r="Q103" s="557"/>
      <c r="R103" s="557"/>
      <c r="S103" s="557"/>
      <c r="T103" s="558"/>
      <c r="U103" s="249"/>
    </row>
    <row r="104" spans="1:22" s="17" customFormat="1" ht="18" customHeight="1" x14ac:dyDescent="0.25">
      <c r="A104" s="36"/>
      <c r="B104" s="553" t="str">
        <f>"Doc. Id.: "&amp;F4&amp;""</f>
        <v xml:space="preserve">Doc. Id.: </v>
      </c>
      <c r="C104" s="554"/>
      <c r="D104" s="554"/>
      <c r="E104" s="554"/>
      <c r="F104" s="554"/>
      <c r="G104" s="554"/>
      <c r="H104" s="555"/>
      <c r="J104" s="553" t="str">
        <f>"Doc. Id.: "&amp;INSTRUCCIONES!Q27&amp;" "&amp;INSTRUCCIONES!J27&amp;" "</f>
        <v xml:space="preserve">Doc. Id.:   </v>
      </c>
      <c r="K104" s="554"/>
      <c r="L104" s="554"/>
      <c r="M104" s="554"/>
      <c r="N104" s="555"/>
      <c r="O104" s="250"/>
      <c r="P104" s="553" t="str">
        <f>"Doc. Id.: "&amp;INSTRUCCIONES!Q29&amp;" "&amp;INSTRUCCIONES!J29&amp;" "</f>
        <v xml:space="preserve">Doc. Id.:   </v>
      </c>
      <c r="Q104" s="554"/>
      <c r="R104" s="554"/>
      <c r="S104" s="554"/>
      <c r="T104" s="555"/>
      <c r="U104" s="227"/>
    </row>
    <row r="105" spans="1:22" s="17" customFormat="1" ht="15" customHeight="1" x14ac:dyDescent="0.25">
      <c r="A105" s="36"/>
      <c r="U105" s="227"/>
    </row>
    <row r="106" spans="1:22" s="17" customFormat="1" ht="13.5" hidden="1" outlineLevel="1" thickBot="1" x14ac:dyDescent="0.3">
      <c r="A106" s="251"/>
      <c r="B106" s="245"/>
      <c r="C106" s="245"/>
      <c r="D106" s="245"/>
      <c r="E106" s="245"/>
      <c r="F106" s="245"/>
      <c r="G106" s="245"/>
      <c r="H106" s="245"/>
      <c r="I106" s="245"/>
      <c r="J106" s="245"/>
      <c r="K106" s="245"/>
      <c r="L106" s="245"/>
      <c r="M106" s="245"/>
      <c r="N106" s="245"/>
      <c r="O106" s="245"/>
      <c r="P106" s="245"/>
      <c r="Q106" s="245"/>
      <c r="R106" s="245"/>
      <c r="S106" s="245"/>
      <c r="T106" s="245"/>
      <c r="U106" s="252"/>
    </row>
    <row r="107" spans="1:22" s="17" customFormat="1" ht="18.75" hidden="1" customHeight="1" outlineLevel="1" thickTop="1" x14ac:dyDescent="0.25">
      <c r="A107" s="36"/>
      <c r="B107" s="233"/>
      <c r="C107" s="234"/>
      <c r="D107" s="234"/>
      <c r="E107" s="234"/>
      <c r="F107" s="234"/>
      <c r="G107" s="234"/>
      <c r="H107" s="235"/>
      <c r="J107" s="233"/>
      <c r="K107" s="234"/>
      <c r="L107" s="234"/>
      <c r="M107" s="234"/>
      <c r="N107" s="235"/>
      <c r="P107" s="233"/>
      <c r="Q107" s="234"/>
      <c r="R107" s="234"/>
      <c r="S107" s="234"/>
      <c r="T107" s="235"/>
      <c r="U107" s="227"/>
    </row>
    <row r="108" spans="1:22" s="17" customFormat="1" ht="75.75" hidden="1" customHeight="1" outlineLevel="1" x14ac:dyDescent="0.25">
      <c r="A108" s="36"/>
      <c r="B108" s="236"/>
      <c r="H108" s="237"/>
      <c r="J108" s="236"/>
      <c r="N108" s="237"/>
      <c r="P108" s="236"/>
      <c r="T108" s="237"/>
      <c r="U108" s="227"/>
    </row>
    <row r="109" spans="1:22" s="17" customFormat="1" ht="12.75" hidden="1" outlineLevel="1" x14ac:dyDescent="0.25">
      <c r="A109" s="36"/>
      <c r="B109" s="236"/>
      <c r="H109" s="237"/>
      <c r="J109" s="236"/>
      <c r="N109" s="237"/>
      <c r="P109" s="236"/>
      <c r="T109" s="237"/>
      <c r="U109" s="227"/>
      <c r="V109" s="200"/>
    </row>
    <row r="110" spans="1:22" s="17" customFormat="1" ht="12.75" hidden="1" outlineLevel="1" x14ac:dyDescent="0.25">
      <c r="A110" s="36"/>
      <c r="B110" s="236"/>
      <c r="H110" s="237"/>
      <c r="J110" s="236"/>
      <c r="N110" s="237"/>
      <c r="P110" s="236"/>
      <c r="T110" s="237"/>
      <c r="U110" s="227"/>
    </row>
    <row r="111" spans="1:22" s="17" customFormat="1" ht="25.5" hidden="1" customHeight="1" outlineLevel="1" x14ac:dyDescent="0.25">
      <c r="A111" s="36"/>
      <c r="B111" s="236"/>
      <c r="H111" s="237"/>
      <c r="J111" s="236"/>
      <c r="N111" s="237"/>
      <c r="P111" s="236"/>
      <c r="T111" s="237"/>
      <c r="U111" s="227"/>
    </row>
    <row r="112" spans="1:22" s="17" customFormat="1" ht="27.75" hidden="1" customHeight="1" outlineLevel="1" x14ac:dyDescent="0.25">
      <c r="A112" s="36"/>
      <c r="B112" s="236"/>
      <c r="H112" s="237"/>
      <c r="J112" s="236"/>
      <c r="N112" s="237"/>
      <c r="P112" s="236"/>
      <c r="T112" s="237"/>
      <c r="U112" s="227"/>
    </row>
    <row r="113" spans="1:21" s="17" customFormat="1" ht="8.25" hidden="1" customHeight="1" outlineLevel="1" thickBot="1" x14ac:dyDescent="0.3">
      <c r="A113" s="238"/>
      <c r="B113" s="239"/>
      <c r="C113" s="240"/>
      <c r="D113" s="241"/>
      <c r="E113" s="241"/>
      <c r="F113" s="241"/>
      <c r="G113" s="241"/>
      <c r="H113" s="242"/>
      <c r="J113" s="239"/>
      <c r="K113" s="240"/>
      <c r="L113" s="240"/>
      <c r="M113" s="240"/>
      <c r="N113" s="243"/>
      <c r="O113" s="200"/>
      <c r="P113" s="244"/>
      <c r="Q113" s="241"/>
      <c r="R113" s="241"/>
      <c r="S113" s="241"/>
      <c r="T113" s="243"/>
      <c r="U113" s="227"/>
    </row>
    <row r="114" spans="1:21" s="17" customFormat="1" ht="16.5" hidden="1" customHeight="1" outlineLevel="1" thickTop="1" x14ac:dyDescent="0.25">
      <c r="A114" s="36"/>
      <c r="B114" s="552" t="s">
        <v>66</v>
      </c>
      <c r="C114" s="552"/>
      <c r="D114" s="552"/>
      <c r="E114" s="552"/>
      <c r="F114" s="552"/>
      <c r="G114" s="552"/>
      <c r="H114" s="552"/>
      <c r="J114" s="672" t="s">
        <v>67</v>
      </c>
      <c r="K114" s="672"/>
      <c r="L114" s="672"/>
      <c r="M114" s="672"/>
      <c r="N114" s="672"/>
      <c r="O114" s="200"/>
      <c r="P114" s="552" t="s">
        <v>68</v>
      </c>
      <c r="Q114" s="552"/>
      <c r="R114" s="552"/>
      <c r="S114" s="552"/>
      <c r="T114" s="552"/>
      <c r="U114" s="227"/>
    </row>
    <row r="115" spans="1:21" s="17" customFormat="1" ht="14.25" hidden="1" customHeight="1" outlineLevel="1" x14ac:dyDescent="0.25">
      <c r="A115" s="253"/>
      <c r="B115" s="556" t="str">
        <f>IF(INSTRUCCIONES!J30="","",INSTRUCCIONES!J30)</f>
        <v/>
      </c>
      <c r="C115" s="557"/>
      <c r="D115" s="557"/>
      <c r="E115" s="557"/>
      <c r="F115" s="557"/>
      <c r="G115" s="557"/>
      <c r="H115" s="558"/>
      <c r="I115" s="254"/>
      <c r="J115" s="556" t="str">
        <f>IF(INSTRUCCIONES!J32="","",INSTRUCCIONES!J32)</f>
        <v/>
      </c>
      <c r="K115" s="557"/>
      <c r="L115" s="557"/>
      <c r="M115" s="557"/>
      <c r="N115" s="558"/>
      <c r="P115" s="556" t="str">
        <f>IF(INSTRUCCIONES!J34="","",INSTRUCCIONES!J34)</f>
        <v/>
      </c>
      <c r="Q115" s="557"/>
      <c r="R115" s="557"/>
      <c r="S115" s="557"/>
      <c r="T115" s="558"/>
      <c r="U115" s="227"/>
    </row>
    <row r="116" spans="1:21" s="17" customFormat="1" ht="16.5" hidden="1" customHeight="1" outlineLevel="1" x14ac:dyDescent="0.25">
      <c r="A116" s="36"/>
      <c r="B116" s="669" t="str">
        <f>"Doc. Id.:  "&amp;INSTRUCCIONES!Q31&amp;" "&amp;INSTRUCCIONES!J31&amp;" "</f>
        <v xml:space="preserve">Doc. Id.:    </v>
      </c>
      <c r="C116" s="670"/>
      <c r="D116" s="670"/>
      <c r="E116" s="670"/>
      <c r="F116" s="670"/>
      <c r="G116" s="670"/>
      <c r="H116" s="671"/>
      <c r="J116" s="669" t="str">
        <f>"Doc. Id.: "&amp;INSTRUCCIONES!Q33&amp;" "&amp;INSTRUCCIONES!J33&amp;" "</f>
        <v xml:space="preserve">Doc. Id.:   </v>
      </c>
      <c r="K116" s="670"/>
      <c r="L116" s="670"/>
      <c r="M116" s="670"/>
      <c r="N116" s="671"/>
      <c r="O116" s="255"/>
      <c r="P116" s="669" t="str">
        <f>"Doc. Id.: "&amp;INSTRUCCIONES!Q35&amp;" "&amp;INSTRUCCIONES!J35&amp;" "</f>
        <v xml:space="preserve">Doc. Id.:   </v>
      </c>
      <c r="Q116" s="670"/>
      <c r="R116" s="670"/>
      <c r="S116" s="670"/>
      <c r="T116" s="671"/>
      <c r="U116" s="227"/>
    </row>
    <row r="117" spans="1:21" s="17" customFormat="1" ht="7.5" hidden="1" customHeight="1" outlineLevel="1" x14ac:dyDescent="0.25">
      <c r="A117" s="36"/>
      <c r="U117" s="227"/>
    </row>
    <row r="118" spans="1:21" s="17" customFormat="1" ht="16.5" customHeight="1" collapsed="1" x14ac:dyDescent="0.25">
      <c r="A118" s="228" t="s">
        <v>305</v>
      </c>
      <c r="B118" s="176"/>
      <c r="C118" s="176"/>
      <c r="D118" s="176"/>
      <c r="E118" s="176"/>
      <c r="F118" s="176"/>
      <c r="G118" s="176"/>
      <c r="H118" s="176"/>
      <c r="I118" s="176"/>
      <c r="J118" s="176"/>
      <c r="K118" s="176"/>
      <c r="L118" s="176"/>
      <c r="M118" s="176"/>
      <c r="N118" s="176"/>
      <c r="O118" s="176"/>
      <c r="P118" s="176"/>
      <c r="Q118" s="706"/>
      <c r="R118" s="706"/>
      <c r="S118" s="706"/>
      <c r="T118" s="706"/>
      <c r="U118" s="707"/>
    </row>
    <row r="119" spans="1:21" s="17" customFormat="1" ht="5.25" customHeight="1" x14ac:dyDescent="0.25">
      <c r="A119" s="256"/>
      <c r="B119" s="207"/>
      <c r="C119" s="207"/>
      <c r="D119" s="207"/>
      <c r="E119" s="207"/>
      <c r="F119" s="207"/>
      <c r="G119" s="207"/>
      <c r="H119" s="207"/>
      <c r="I119" s="207"/>
      <c r="J119" s="207"/>
      <c r="K119" s="207"/>
      <c r="L119" s="207"/>
      <c r="M119" s="207"/>
      <c r="N119" s="207"/>
      <c r="O119" s="207"/>
      <c r="P119" s="207"/>
      <c r="Q119" s="257"/>
      <c r="R119" s="257"/>
      <c r="S119" s="257"/>
      <c r="T119" s="257"/>
      <c r="U119" s="258"/>
    </row>
    <row r="120" spans="1:21" s="171" customFormat="1" ht="18" customHeight="1" x14ac:dyDescent="0.25">
      <c r="A120" s="36"/>
      <c r="B120" s="17" t="s">
        <v>306</v>
      </c>
      <c r="C120" s="17"/>
      <c r="D120" s="17"/>
      <c r="E120" s="17"/>
      <c r="F120" s="17"/>
      <c r="G120" s="17"/>
      <c r="H120" s="17"/>
      <c r="I120" s="17"/>
      <c r="J120" s="17"/>
      <c r="K120" s="17"/>
      <c r="L120" s="207"/>
      <c r="M120" s="207"/>
      <c r="N120" s="207"/>
      <c r="O120" s="207"/>
      <c r="P120" s="207"/>
      <c r="Q120" s="257"/>
      <c r="R120" s="257"/>
      <c r="S120" s="257"/>
      <c r="T120" s="257"/>
      <c r="U120" s="258"/>
    </row>
    <row r="121" spans="1:21" s="17" customFormat="1" ht="6" customHeight="1" x14ac:dyDescent="0.25">
      <c r="A121" s="36"/>
      <c r="L121" s="207"/>
      <c r="M121" s="207"/>
      <c r="N121" s="207"/>
      <c r="O121" s="207"/>
      <c r="P121" s="207"/>
      <c r="Q121" s="257"/>
      <c r="R121" s="257"/>
      <c r="S121" s="257"/>
      <c r="T121" s="257"/>
      <c r="U121" s="258"/>
    </row>
    <row r="122" spans="1:21" s="17" customFormat="1" ht="18" customHeight="1" x14ac:dyDescent="0.25">
      <c r="A122" s="256"/>
      <c r="C122" s="200"/>
      <c r="E122" s="17" t="s">
        <v>307</v>
      </c>
      <c r="F122" s="207"/>
      <c r="G122" s="207"/>
      <c r="H122" s="207"/>
      <c r="I122" s="207"/>
      <c r="J122" s="207"/>
      <c r="K122" s="207"/>
      <c r="L122" s="259"/>
      <c r="M122" s="260" t="s">
        <v>1</v>
      </c>
      <c r="N122" s="259"/>
      <c r="O122" s="260" t="s">
        <v>2</v>
      </c>
      <c r="P122" s="207"/>
      <c r="Q122" s="257"/>
      <c r="R122" s="257"/>
      <c r="S122" s="257"/>
      <c r="T122" s="257"/>
      <c r="U122" s="258"/>
    </row>
    <row r="123" spans="1:21" s="17" customFormat="1" ht="6" customHeight="1" thickBot="1" x14ac:dyDescent="0.3">
      <c r="A123" s="256"/>
      <c r="B123" s="207"/>
      <c r="C123" s="207"/>
      <c r="D123" s="207"/>
      <c r="E123" s="207"/>
      <c r="F123" s="207"/>
      <c r="G123" s="207"/>
      <c r="H123" s="207"/>
      <c r="I123" s="207"/>
      <c r="J123" s="207"/>
      <c r="K123" s="207"/>
      <c r="L123" s="207"/>
      <c r="M123" s="207"/>
      <c r="N123" s="207"/>
      <c r="O123" s="207"/>
      <c r="P123" s="207"/>
      <c r="Q123" s="257"/>
      <c r="R123" s="257"/>
      <c r="S123" s="257"/>
      <c r="T123" s="257"/>
      <c r="U123" s="258"/>
    </row>
    <row r="124" spans="1:21" s="17" customFormat="1" ht="21" customHeight="1" x14ac:dyDescent="0.25">
      <c r="A124" s="261" t="s">
        <v>11</v>
      </c>
      <c r="B124" s="262"/>
      <c r="C124" s="262"/>
      <c r="D124" s="262"/>
      <c r="E124" s="262"/>
      <c r="F124" s="262"/>
      <c r="G124" s="262"/>
      <c r="H124" s="262"/>
      <c r="I124" s="262"/>
      <c r="J124" s="262"/>
      <c r="K124" s="262"/>
      <c r="L124" s="262"/>
      <c r="M124" s="262"/>
      <c r="N124" s="262"/>
      <c r="O124" s="262"/>
      <c r="P124" s="263"/>
      <c r="Q124" s="263"/>
      <c r="R124" s="263"/>
      <c r="S124" s="263"/>
      <c r="T124" s="263"/>
      <c r="U124" s="264"/>
    </row>
    <row r="125" spans="1:21" s="17" customFormat="1" ht="19.5" customHeight="1" x14ac:dyDescent="0.25">
      <c r="A125" s="265"/>
      <c r="B125" s="550" t="s">
        <v>60</v>
      </c>
      <c r="C125" s="550"/>
      <c r="D125" s="550"/>
      <c r="E125" s="550"/>
      <c r="F125" s="550"/>
      <c r="G125" s="550"/>
      <c r="H125" s="550"/>
      <c r="I125" s="550"/>
      <c r="J125" s="550"/>
      <c r="K125" s="550"/>
      <c r="L125" s="266"/>
      <c r="M125" s="211" t="s">
        <v>43</v>
      </c>
      <c r="N125" s="266"/>
      <c r="O125" s="266"/>
      <c r="P125" s="266"/>
      <c r="Q125" s="266"/>
      <c r="R125" s="266"/>
      <c r="S125" s="266"/>
      <c r="T125" s="266"/>
      <c r="U125" s="267"/>
    </row>
    <row r="126" spans="1:21" s="17" customFormat="1" ht="31.5" customHeight="1" thickBot="1" x14ac:dyDescent="0.3">
      <c r="A126" s="265"/>
      <c r="B126" s="551"/>
      <c r="C126" s="551"/>
      <c r="D126" s="551"/>
      <c r="E126" s="551"/>
      <c r="F126" s="551"/>
      <c r="G126" s="551"/>
      <c r="H126" s="551"/>
      <c r="I126" s="551"/>
      <c r="J126" s="551"/>
      <c r="K126" s="551"/>
      <c r="L126" s="266"/>
      <c r="M126" s="549" t="s">
        <v>44</v>
      </c>
      <c r="N126" s="549"/>
      <c r="O126" s="549"/>
      <c r="P126" s="549"/>
      <c r="Q126" s="549"/>
      <c r="R126" s="549"/>
      <c r="S126" s="549"/>
      <c r="T126" s="549"/>
      <c r="U126" s="267"/>
    </row>
    <row r="127" spans="1:21" s="17" customFormat="1" ht="8.25" customHeight="1" thickTop="1" x14ac:dyDescent="0.25">
      <c r="A127" s="210"/>
      <c r="B127" s="268"/>
      <c r="C127" s="269"/>
      <c r="D127" s="269"/>
      <c r="E127" s="269"/>
      <c r="F127" s="269"/>
      <c r="G127" s="269"/>
      <c r="H127" s="269"/>
      <c r="I127" s="269"/>
      <c r="J127" s="269"/>
      <c r="K127" s="270"/>
      <c r="L127" s="211"/>
      <c r="M127" s="268"/>
      <c r="N127" s="269"/>
      <c r="O127" s="269"/>
      <c r="P127" s="271"/>
      <c r="Q127" s="271"/>
      <c r="R127" s="271"/>
      <c r="S127" s="271"/>
      <c r="T127" s="272"/>
      <c r="U127" s="267"/>
    </row>
    <row r="128" spans="1:21" s="17" customFormat="1" ht="12.75" x14ac:dyDescent="0.25">
      <c r="A128" s="210"/>
      <c r="B128" s="273"/>
      <c r="C128" s="211"/>
      <c r="D128" s="211"/>
      <c r="E128" s="211"/>
      <c r="F128" s="211"/>
      <c r="G128" s="211"/>
      <c r="H128" s="211"/>
      <c r="I128" s="211"/>
      <c r="J128" s="211"/>
      <c r="K128" s="274"/>
      <c r="L128" s="211"/>
      <c r="M128" s="273"/>
      <c r="N128" s="211"/>
      <c r="O128" s="211"/>
      <c r="P128" s="266"/>
      <c r="Q128" s="266"/>
      <c r="R128" s="266"/>
      <c r="S128" s="266"/>
      <c r="T128" s="275"/>
      <c r="U128" s="267"/>
    </row>
    <row r="129" spans="1:21" s="17" customFormat="1" ht="26.25" customHeight="1" x14ac:dyDescent="0.25">
      <c r="A129" s="210"/>
      <c r="B129" s="273"/>
      <c r="C129" s="211"/>
      <c r="D129" s="211"/>
      <c r="E129" s="211"/>
      <c r="F129" s="211"/>
      <c r="G129" s="211"/>
      <c r="H129" s="211"/>
      <c r="I129" s="211"/>
      <c r="J129" s="211"/>
      <c r="K129" s="274"/>
      <c r="L129" s="211"/>
      <c r="M129" s="273"/>
      <c r="N129" s="211"/>
      <c r="O129" s="211"/>
      <c r="P129" s="266"/>
      <c r="Q129" s="266"/>
      <c r="R129" s="266"/>
      <c r="S129" s="266"/>
      <c r="T129" s="275"/>
      <c r="U129" s="267"/>
    </row>
    <row r="130" spans="1:21" s="17" customFormat="1" ht="16.5" customHeight="1" x14ac:dyDescent="0.25">
      <c r="A130" s="210"/>
      <c r="B130" s="273"/>
      <c r="C130" s="211"/>
      <c r="D130" s="211"/>
      <c r="E130" s="211"/>
      <c r="F130" s="211"/>
      <c r="G130" s="211"/>
      <c r="H130" s="211"/>
      <c r="I130" s="211"/>
      <c r="J130" s="211"/>
      <c r="K130" s="274"/>
      <c r="L130" s="211"/>
      <c r="M130" s="273"/>
      <c r="N130" s="211"/>
      <c r="O130" s="211"/>
      <c r="P130" s="266"/>
      <c r="Q130" s="266"/>
      <c r="R130" s="266"/>
      <c r="S130" s="266"/>
      <c r="T130" s="275"/>
      <c r="U130" s="267"/>
    </row>
    <row r="131" spans="1:21" s="17" customFormat="1" ht="12.75" x14ac:dyDescent="0.25">
      <c r="A131" s="210"/>
      <c r="B131" s="273"/>
      <c r="C131" s="211"/>
      <c r="D131" s="211"/>
      <c r="E131" s="211"/>
      <c r="F131" s="211"/>
      <c r="G131" s="211"/>
      <c r="H131" s="211"/>
      <c r="I131" s="211"/>
      <c r="J131" s="211"/>
      <c r="K131" s="274"/>
      <c r="L131" s="211"/>
      <c r="M131" s="273"/>
      <c r="N131" s="211"/>
      <c r="O131" s="211"/>
      <c r="P131" s="266"/>
      <c r="Q131" s="266"/>
      <c r="R131" s="266"/>
      <c r="S131" s="266"/>
      <c r="T131" s="275"/>
      <c r="U131" s="267"/>
    </row>
    <row r="132" spans="1:21" s="17" customFormat="1" ht="13.5" thickBot="1" x14ac:dyDescent="0.3">
      <c r="A132" s="210"/>
      <c r="B132" s="276"/>
      <c r="C132" s="277"/>
      <c r="D132" s="277"/>
      <c r="E132" s="277"/>
      <c r="F132" s="277"/>
      <c r="G132" s="277"/>
      <c r="H132" s="277"/>
      <c r="I132" s="277"/>
      <c r="J132" s="277"/>
      <c r="K132" s="278"/>
      <c r="L132" s="211"/>
      <c r="M132" s="276"/>
      <c r="N132" s="277"/>
      <c r="O132" s="277"/>
      <c r="P132" s="279"/>
      <c r="Q132" s="279"/>
      <c r="R132" s="279"/>
      <c r="S132" s="279"/>
      <c r="T132" s="280"/>
      <c r="U132" s="267"/>
    </row>
    <row r="133" spans="1:21" s="17" customFormat="1" ht="3.75" customHeight="1" thickTop="1" x14ac:dyDescent="0.25">
      <c r="A133" s="210"/>
      <c r="B133" s="211"/>
      <c r="C133" s="211"/>
      <c r="D133" s="211"/>
      <c r="E133" s="211"/>
      <c r="F133" s="211"/>
      <c r="G133" s="211"/>
      <c r="H133" s="211"/>
      <c r="I133" s="211"/>
      <c r="J133" s="211"/>
      <c r="K133" s="211"/>
      <c r="L133" s="211"/>
      <c r="M133" s="211"/>
      <c r="N133" s="211"/>
      <c r="O133" s="211"/>
      <c r="P133" s="266"/>
      <c r="Q133" s="266"/>
      <c r="R133" s="514"/>
      <c r="S133" s="514"/>
      <c r="T133" s="514"/>
      <c r="U133" s="515"/>
    </row>
    <row r="134" spans="1:21" s="17" customFormat="1" ht="12.75" x14ac:dyDescent="0.25">
      <c r="A134" s="36"/>
      <c r="U134" s="227"/>
    </row>
    <row r="135" spans="1:21" s="17" customFormat="1" ht="12.75" x14ac:dyDescent="0.25">
      <c r="A135" s="36"/>
      <c r="U135" s="227"/>
    </row>
    <row r="136" spans="1:21" s="17" customFormat="1" ht="12.75" x14ac:dyDescent="0.25">
      <c r="A136" s="36"/>
      <c r="U136" s="227"/>
    </row>
    <row r="137" spans="1:21" s="17" customFormat="1" ht="13.5" thickBot="1" x14ac:dyDescent="0.3">
      <c r="A137" s="281"/>
      <c r="B137" s="282"/>
      <c r="C137" s="282"/>
      <c r="D137" s="282"/>
      <c r="E137" s="282"/>
      <c r="F137" s="282"/>
      <c r="G137" s="282"/>
      <c r="H137" s="282"/>
      <c r="I137" s="282"/>
      <c r="J137" s="282"/>
      <c r="K137" s="282"/>
      <c r="L137" s="282"/>
      <c r="M137" s="282"/>
      <c r="N137" s="282"/>
      <c r="O137" s="282"/>
      <c r="P137" s="282"/>
      <c r="Q137" s="282"/>
      <c r="R137" s="282"/>
      <c r="S137" s="282"/>
      <c r="T137" s="282"/>
      <c r="U137" s="283"/>
    </row>
    <row r="138" spans="1:21" s="17" customFormat="1" ht="12.75" x14ac:dyDescent="0.25"/>
    <row r="139" spans="1:21" s="17" customFormat="1" ht="12.75" x14ac:dyDescent="0.25"/>
  </sheetData>
  <sheetProtection algorithmName="SHA-512" hashValue="1Z/t2D1/39wFZFwNXOeqYDzjt8a3isaaLlj39AR5BRPn+CkDaVvMqL3pFX3ryBHyte/9OLIvjcVaLFhgijKXgg==" saltValue="jirlE6AQ+8UuOBnvRH1hVQ==" spinCount="100000" sheet="1" objects="1" scenarios="1" selectLockedCells="1" selectUnlockedCells="1"/>
  <dataConsolidate/>
  <customSheetViews>
    <customSheetView guid="{CB83FB30-7FD5-4246-8B00-5B26B2B206F0}" showPageBreaks="1" showGridLines="0" fitToPage="1" printArea="1" topLeftCell="A59">
      <selection activeCell="P74" sqref="P74:T74"/>
      <rowBreaks count="1" manualBreakCount="1">
        <brk id="54" max="16383" man="1"/>
      </rowBreaks>
      <pageMargins left="0.70866141732283472" right="0.70866141732283472" top="0.74803149606299213" bottom="0.74803149606299213" header="0.31496062992125984" footer="0.31496062992125984"/>
      <pageSetup scale="75" fitToHeight="0" orientation="portrait" r:id="rId1"/>
      <headerFooter>
        <oddFooter>&amp;CPágina &amp;P&amp;R&amp;T</oddFooter>
      </headerFooter>
    </customSheetView>
  </customSheetViews>
  <mergeCells count="172">
    <mergeCell ref="N94:O94"/>
    <mergeCell ref="Q118:U118"/>
    <mergeCell ref="I67:J67"/>
    <mergeCell ref="Q86:U86"/>
    <mergeCell ref="R85:T85"/>
    <mergeCell ref="I76:J76"/>
    <mergeCell ref="A77:H77"/>
    <mergeCell ref="I77:J77"/>
    <mergeCell ref="A93:U93"/>
    <mergeCell ref="Q82:U82"/>
    <mergeCell ref="A67:H67"/>
    <mergeCell ref="C85:K86"/>
    <mergeCell ref="Q73:U73"/>
    <mergeCell ref="A91:U91"/>
    <mergeCell ref="G72:H72"/>
    <mergeCell ref="I72:J72"/>
    <mergeCell ref="A78:U78"/>
    <mergeCell ref="A79:H79"/>
    <mergeCell ref="Q79:U79"/>
    <mergeCell ref="A80:H80"/>
    <mergeCell ref="J102:N102"/>
    <mergeCell ref="J103:N103"/>
    <mergeCell ref="J104:N104"/>
    <mergeCell ref="P103:T103"/>
    <mergeCell ref="A90:U90"/>
    <mergeCell ref="A24:U24"/>
    <mergeCell ref="I39:U39"/>
    <mergeCell ref="A20:U20"/>
    <mergeCell ref="A22:U22"/>
    <mergeCell ref="F10:I10"/>
    <mergeCell ref="A29:U29"/>
    <mergeCell ref="A35:U35"/>
    <mergeCell ref="A27:U27"/>
    <mergeCell ref="A37:U37"/>
    <mergeCell ref="L57:N57"/>
    <mergeCell ref="C87:K87"/>
    <mergeCell ref="Q71:U71"/>
    <mergeCell ref="A63:G63"/>
    <mergeCell ref="A70:U70"/>
    <mergeCell ref="A73:H73"/>
    <mergeCell ref="I73:J73"/>
    <mergeCell ref="L73:N73"/>
    <mergeCell ref="A53:U53"/>
    <mergeCell ref="A54:U54"/>
    <mergeCell ref="A65:U65"/>
    <mergeCell ref="B97:H100"/>
    <mergeCell ref="Q67:U67"/>
    <mergeCell ref="P94:R94"/>
    <mergeCell ref="B116:H116"/>
    <mergeCell ref="B114:H114"/>
    <mergeCell ref="J114:N114"/>
    <mergeCell ref="J115:N115"/>
    <mergeCell ref="J116:N116"/>
    <mergeCell ref="P114:T114"/>
    <mergeCell ref="P115:T115"/>
    <mergeCell ref="P116:T116"/>
    <mergeCell ref="A69:U69"/>
    <mergeCell ref="L72:N72"/>
    <mergeCell ref="Q72:U72"/>
    <mergeCell ref="A71:H71"/>
    <mergeCell ref="I71:J71"/>
    <mergeCell ref="L71:N71"/>
    <mergeCell ref="I79:J79"/>
    <mergeCell ref="I80:J80"/>
    <mergeCell ref="L79:N79"/>
    <mergeCell ref="L80:U80"/>
    <mergeCell ref="L81:N81"/>
    <mergeCell ref="O81:U81"/>
    <mergeCell ref="C88:K88"/>
    <mergeCell ref="A8:E8"/>
    <mergeCell ref="F8:L8"/>
    <mergeCell ref="N8:U8"/>
    <mergeCell ref="A18:U18"/>
    <mergeCell ref="A19:U19"/>
    <mergeCell ref="F11:U11"/>
    <mergeCell ref="A12:E12"/>
    <mergeCell ref="A16:U16"/>
    <mergeCell ref="A10:E10"/>
    <mergeCell ref="A9:E9"/>
    <mergeCell ref="F9:K9"/>
    <mergeCell ref="L9:P9"/>
    <mergeCell ref="Q9:U9"/>
    <mergeCell ref="L10:U10"/>
    <mergeCell ref="J10:K10"/>
    <mergeCell ref="R2:U2"/>
    <mergeCell ref="A2:K2"/>
    <mergeCell ref="A6:E6"/>
    <mergeCell ref="A3:E3"/>
    <mergeCell ref="A4:E4"/>
    <mergeCell ref="F6:U6"/>
    <mergeCell ref="F3:U3"/>
    <mergeCell ref="M4:U4"/>
    <mergeCell ref="A5:E5"/>
    <mergeCell ref="K4:L4"/>
    <mergeCell ref="F4:J4"/>
    <mergeCell ref="F5:H5"/>
    <mergeCell ref="I5:J5"/>
    <mergeCell ref="K5:L5"/>
    <mergeCell ref="M5:O5"/>
    <mergeCell ref="P5:U5"/>
    <mergeCell ref="F1:U1"/>
    <mergeCell ref="A1:E1"/>
    <mergeCell ref="I45:K45"/>
    <mergeCell ref="I42:K42"/>
    <mergeCell ref="O55:P55"/>
    <mergeCell ref="F12:U12"/>
    <mergeCell ref="A13:U13"/>
    <mergeCell ref="A14:E14"/>
    <mergeCell ref="A15:E15"/>
    <mergeCell ref="F15:U15"/>
    <mergeCell ref="F14:I14"/>
    <mergeCell ref="I43:K43"/>
    <mergeCell ref="I46:U46"/>
    <mergeCell ref="A11:E11"/>
    <mergeCell ref="A21:U21"/>
    <mergeCell ref="A23:U23"/>
    <mergeCell ref="R30:U30"/>
    <mergeCell ref="R31:U31"/>
    <mergeCell ref="L55:N55"/>
    <mergeCell ref="A47:U47"/>
    <mergeCell ref="A34:U34"/>
    <mergeCell ref="A7:E7"/>
    <mergeCell ref="F7:U7"/>
    <mergeCell ref="L2:Q2"/>
    <mergeCell ref="AB14:AG14"/>
    <mergeCell ref="Y14:AA14"/>
    <mergeCell ref="I55:J55"/>
    <mergeCell ref="I57:J57"/>
    <mergeCell ref="A32:U32"/>
    <mergeCell ref="Q55:U55"/>
    <mergeCell ref="J14:U14"/>
    <mergeCell ref="M45:N45"/>
    <mergeCell ref="A41:U41"/>
    <mergeCell ref="A52:U52"/>
    <mergeCell ref="A31:Q31"/>
    <mergeCell ref="A17:U17"/>
    <mergeCell ref="A38:U38"/>
    <mergeCell ref="A40:H40"/>
    <mergeCell ref="I40:U40"/>
    <mergeCell ref="A25:U25"/>
    <mergeCell ref="A48:U48"/>
    <mergeCell ref="A28:U28"/>
    <mergeCell ref="A26:U26"/>
    <mergeCell ref="A51:U51"/>
    <mergeCell ref="A55:H55"/>
    <mergeCell ref="A39:H39"/>
    <mergeCell ref="A30:Q30"/>
    <mergeCell ref="I44:K44"/>
    <mergeCell ref="R133:U133"/>
    <mergeCell ref="A89:U89"/>
    <mergeCell ref="A92:U92"/>
    <mergeCell ref="E94:H94"/>
    <mergeCell ref="K97:M100"/>
    <mergeCell ref="P97:T100"/>
    <mergeCell ref="B103:H103"/>
    <mergeCell ref="P102:T102"/>
    <mergeCell ref="I59:J59"/>
    <mergeCell ref="L59:N59"/>
    <mergeCell ref="I61:J61"/>
    <mergeCell ref="L61:N61"/>
    <mergeCell ref="I63:J63"/>
    <mergeCell ref="L67:N67"/>
    <mergeCell ref="A61:G61"/>
    <mergeCell ref="Q61:U61"/>
    <mergeCell ref="A75:U75"/>
    <mergeCell ref="A76:H76"/>
    <mergeCell ref="M126:T126"/>
    <mergeCell ref="B125:K126"/>
    <mergeCell ref="B102:H102"/>
    <mergeCell ref="B104:H104"/>
    <mergeCell ref="P104:T104"/>
    <mergeCell ref="B115:H115"/>
  </mergeCells>
  <conditionalFormatting sqref="Q67:U67">
    <cfRule type="cellIs" dxfId="56" priority="39" operator="equal">
      <formula>0</formula>
    </cfRule>
  </conditionalFormatting>
  <conditionalFormatting sqref="F9:K9 B115:B116 P115 J116">
    <cfRule type="cellIs" dxfId="55" priority="38" operator="equal">
      <formula>0</formula>
    </cfRule>
  </conditionalFormatting>
  <conditionalFormatting sqref="Q9:U9">
    <cfRule type="cellIs" dxfId="54" priority="37" operator="equal">
      <formula>0</formula>
    </cfRule>
  </conditionalFormatting>
  <conditionalFormatting sqref="J115">
    <cfRule type="cellIs" dxfId="53" priority="35" operator="equal">
      <formula>0</formula>
    </cfRule>
  </conditionalFormatting>
  <conditionalFormatting sqref="P116">
    <cfRule type="cellIs" dxfId="52" priority="34" operator="equal">
      <formula>0</formula>
    </cfRule>
  </conditionalFormatting>
  <conditionalFormatting sqref="F7:U7">
    <cfRule type="cellIs" dxfId="51" priority="32" operator="equal">
      <formula>0</formula>
    </cfRule>
  </conditionalFormatting>
  <conditionalFormatting sqref="L10:U10">
    <cfRule type="containsText" dxfId="50" priority="28" operator="containsText" text="FAX:">
      <formula>NOT(ISERROR(SEARCH("FAX:",L10)))</formula>
    </cfRule>
  </conditionalFormatting>
  <conditionalFormatting sqref="A34 A37">
    <cfRule type="cellIs" dxfId="49" priority="26" operator="equal">
      <formula>0</formula>
    </cfRule>
  </conditionalFormatting>
  <conditionalFormatting sqref="Q71:U71 Q72">
    <cfRule type="cellIs" dxfId="48" priority="20" operator="equal">
      <formula>0</formula>
    </cfRule>
  </conditionalFormatting>
  <conditionalFormatting sqref="L73">
    <cfRule type="containsText" dxfId="47" priority="19" operator="containsText" text="FAX:">
      <formula>NOT(ISERROR(SEARCH("FAX:",L73)))</formula>
    </cfRule>
  </conditionalFormatting>
  <conditionalFormatting sqref="M86">
    <cfRule type="expression" dxfId="46" priority="17">
      <formula>$I$71&lt;&gt;""</formula>
    </cfRule>
  </conditionalFormatting>
  <conditionalFormatting sqref="Q86:U86">
    <cfRule type="expression" dxfId="45" priority="16">
      <formula>$I$71&lt;&gt;""</formula>
    </cfRule>
  </conditionalFormatting>
  <conditionalFormatting sqref="L85">
    <cfRule type="expression" dxfId="44" priority="15">
      <formula>$M$85=""</formula>
    </cfRule>
  </conditionalFormatting>
  <conditionalFormatting sqref="L86">
    <cfRule type="expression" dxfId="43" priority="14">
      <formula>$M$85=""</formula>
    </cfRule>
  </conditionalFormatting>
  <conditionalFormatting sqref="J10:K10">
    <cfRule type="expression" dxfId="42" priority="9">
      <formula>$A$10="Teléfono fijo o celular:"</formula>
    </cfRule>
  </conditionalFormatting>
  <conditionalFormatting sqref="L57:N57">
    <cfRule type="expression" dxfId="41" priority="6">
      <formula>$I$57=""</formula>
    </cfRule>
    <cfRule type="expression" dxfId="40" priority="7">
      <formula>$I$57="NO APLICA"</formula>
    </cfRule>
    <cfRule type="expression" dxfId="39" priority="8">
      <formula>$I$57="RECHAZA"</formula>
    </cfRule>
  </conditionalFormatting>
  <conditionalFormatting sqref="K57">
    <cfRule type="expression" dxfId="38" priority="3">
      <formula>$I$57=""</formula>
    </cfRule>
    <cfRule type="expression" dxfId="37" priority="4">
      <formula>$I$57="NO APLICA"</formula>
    </cfRule>
    <cfRule type="expression" dxfId="36" priority="5">
      <formula>$I$57="RECHAZA"</formula>
    </cfRule>
  </conditionalFormatting>
  <conditionalFormatting sqref="O81:U81">
    <cfRule type="expression" dxfId="35" priority="1">
      <formula>$L$81="Otro"</formula>
    </cfRule>
  </conditionalFormatting>
  <dataValidations count="3">
    <dataValidation allowBlank="1" showInputMessage="1" showErrorMessage="1" sqref="M42 R30:R31 Q38 I42:I43 I73 I55 I57 I59 I61 I63 I67 I71 I76:I77" xr:uid="{00000000-0002-0000-0200-000000000000}"/>
    <dataValidation allowBlank="1" showInputMessage="1" showErrorMessage="1" prompt="Si la apertura de cuenta es Bisa Junior, se deben registrar los datos del menor_x000a_Si la apertura de cuenta es para una Empresa Unipersonal se deben registar los datos de la Empresa." sqref="A2:K2" xr:uid="{00000000-0002-0000-0200-000001000000}"/>
    <dataValidation allowBlank="1" showInputMessage="1" showErrorMessage="1" prompt="CUANDO SE IDENTIFIQUE QUE EL CONSUMIDOR FINANCIERO O CLIENTE ES UNA PERSONA PEP, SELECCIONAR LA OPCIÓN QUE CORRESPONDA PREVIA CONSULTA AL CONSUMIDOR FINANCIERO O CLIENTE " sqref="A34:U34 A37:U37" xr:uid="{00000000-0002-0000-0200-000002000000}"/>
  </dataValidations>
  <pageMargins left="0.51181102362204722" right="0.31496062992125984" top="0.74803149606299213" bottom="0.74803149606299213" header="0.31496062992125984" footer="0.31496062992125984"/>
  <pageSetup scale="71" fitToHeight="0" orientation="portrait" r:id="rId2"/>
  <headerFooter>
    <oddFooter>Página &amp;P</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25" id="{A6D1D910-DF57-4831-A4A7-2B0F2D1EF7E9}">
            <xm:f>INSTRUCCIONES!$J$26=""</xm:f>
            <x14:dxf>
              <font>
                <color theme="0"/>
              </font>
              <fill>
                <patternFill patternType="none">
                  <bgColor auto="1"/>
                </patternFill>
              </fill>
              <border>
                <left/>
                <right/>
                <top/>
                <bottom/>
                <vertical/>
                <horizontal/>
              </border>
            </x14:dxf>
          </x14:cfRule>
          <xm:sqref>J96:N104</xm:sqref>
        </x14:conditionalFormatting>
        <x14:conditionalFormatting xmlns:xm="http://schemas.microsoft.com/office/excel/2006/main">
          <x14:cfRule type="expression" priority="24" id="{A59E9279-7B71-4EE6-AF69-69E2B3CA9B69}">
            <xm:f>INSTRUCCIONES!$J$28=""</xm:f>
            <x14:dxf>
              <font>
                <color theme="0"/>
              </font>
              <fill>
                <patternFill patternType="none">
                  <bgColor auto="1"/>
                </patternFill>
              </fill>
              <border>
                <left/>
                <right/>
                <top/>
                <bottom/>
                <vertical/>
                <horizontal/>
              </border>
            </x14:dxf>
          </x14:cfRule>
          <xm:sqref>P96:T104</xm:sqref>
        </x14:conditionalFormatting>
        <x14:conditionalFormatting xmlns:xm="http://schemas.microsoft.com/office/excel/2006/main">
          <x14:cfRule type="expression" priority="23" id="{F438DF01-8606-42A5-B4F0-D876724B352A}">
            <xm:f>INSTRUCCIONES!$J$30=""</xm:f>
            <x14:dxf>
              <font>
                <color theme="0"/>
              </font>
              <fill>
                <patternFill patternType="none">
                  <bgColor auto="1"/>
                </patternFill>
              </fill>
              <border>
                <left/>
                <right/>
                <top/>
                <bottom/>
                <vertical/>
                <horizontal/>
              </border>
            </x14:dxf>
          </x14:cfRule>
          <xm:sqref>B107:H116</xm:sqref>
        </x14:conditionalFormatting>
        <x14:conditionalFormatting xmlns:xm="http://schemas.microsoft.com/office/excel/2006/main">
          <x14:cfRule type="expression" priority="22" id="{7A202A0E-034C-4B30-8F9F-37732AFC0120}">
            <xm:f>INSTRUCCIONES!$J$32=""</xm:f>
            <x14:dxf>
              <font>
                <color theme="0"/>
              </font>
              <fill>
                <patternFill patternType="none">
                  <bgColor auto="1"/>
                </patternFill>
              </fill>
              <border>
                <left/>
                <right/>
                <top/>
                <bottom/>
                <vertical/>
                <horizontal/>
              </border>
            </x14:dxf>
          </x14:cfRule>
          <xm:sqref>J107:N116</xm:sqref>
        </x14:conditionalFormatting>
        <x14:conditionalFormatting xmlns:xm="http://schemas.microsoft.com/office/excel/2006/main">
          <x14:cfRule type="expression" priority="21" id="{3A0B09A5-023F-4025-BC90-33D901F329C9}">
            <xm:f>INSTRUCCIONES!$J$34=""</xm:f>
            <x14:dxf>
              <font>
                <color theme="0"/>
              </font>
              <fill>
                <patternFill patternType="none">
                  <bgColor auto="1"/>
                </patternFill>
              </fill>
              <border>
                <left/>
                <right/>
                <top/>
                <bottom/>
                <vertical/>
                <horizontal/>
              </border>
            </x14:dxf>
          </x14:cfRule>
          <xm:sqref>P107:T116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V81"/>
  <sheetViews>
    <sheetView showGridLines="0" view="pageBreakPreview" zoomScaleNormal="110" zoomScaleSheetLayoutView="100" workbookViewId="0">
      <selection activeCell="L42" sqref="L42"/>
    </sheetView>
  </sheetViews>
  <sheetFormatPr baseColWidth="10" defaultColWidth="11.42578125" defaultRowHeight="12" x14ac:dyDescent="0.25"/>
  <cols>
    <col min="1" max="3" width="3.28515625" style="82" customWidth="1"/>
    <col min="4" max="4" width="2.85546875" style="82" customWidth="1"/>
    <col min="5" max="5" width="7.5703125" style="82" customWidth="1"/>
    <col min="6" max="7" width="3" style="82" customWidth="1"/>
    <col min="8" max="8" width="6" style="82" customWidth="1"/>
    <col min="9" max="9" width="16.85546875" style="82" customWidth="1"/>
    <col min="10" max="10" width="3.28515625" style="82" customWidth="1"/>
    <col min="11" max="11" width="10" style="82" customWidth="1"/>
    <col min="12" max="12" width="4.5703125" style="82" customWidth="1"/>
    <col min="13" max="13" width="13" style="82" customWidth="1"/>
    <col min="14" max="14" width="2.7109375" style="82" customWidth="1"/>
    <col min="15" max="15" width="3" style="82" customWidth="1"/>
    <col min="16" max="16" width="20.28515625" style="82" customWidth="1"/>
    <col min="17" max="17" width="6.140625" style="82" customWidth="1"/>
    <col min="18" max="19" width="3.5703125" style="82" customWidth="1"/>
    <col min="20" max="20" width="5.5703125" style="82" customWidth="1"/>
    <col min="21" max="21" width="4.28515625" style="82" customWidth="1"/>
    <col min="22" max="22" width="3" style="82" customWidth="1"/>
    <col min="23" max="16384" width="11.42578125" style="82"/>
  </cols>
  <sheetData>
    <row r="1" spans="1:22" ht="87" customHeight="1" x14ac:dyDescent="0.25">
      <c r="A1" s="594"/>
      <c r="B1" s="595"/>
      <c r="C1" s="595"/>
      <c r="D1" s="595"/>
      <c r="E1" s="595"/>
      <c r="F1" s="595"/>
      <c r="G1" s="595"/>
      <c r="H1" s="595"/>
      <c r="I1" s="595"/>
      <c r="J1" s="595"/>
      <c r="K1" s="595"/>
      <c r="L1" s="595"/>
      <c r="M1" s="595"/>
      <c r="N1" s="595"/>
      <c r="O1" s="595"/>
      <c r="P1" s="595"/>
      <c r="Q1" s="595"/>
      <c r="R1" s="595"/>
      <c r="S1" s="595"/>
      <c r="T1" s="595"/>
      <c r="U1" s="743"/>
    </row>
    <row r="2" spans="1:22" ht="14.25" customHeight="1" x14ac:dyDescent="0.25">
      <c r="A2" s="284" t="s">
        <v>47</v>
      </c>
      <c r="B2" s="14"/>
      <c r="C2" s="14"/>
      <c r="D2" s="14"/>
      <c r="E2" s="14"/>
      <c r="F2" s="14"/>
      <c r="G2" s="14"/>
      <c r="H2" s="14"/>
      <c r="I2" s="14"/>
      <c r="J2" s="14"/>
      <c r="K2" s="14"/>
      <c r="L2" s="14"/>
      <c r="M2" s="726" t="str">
        <f>MID('Form. Apertura Caja Ahorro PN'!L2,1,35)</f>
        <v/>
      </c>
      <c r="N2" s="726"/>
      <c r="O2" s="726"/>
      <c r="P2" s="726"/>
      <c r="Q2" s="726"/>
      <c r="R2" s="14"/>
      <c r="S2" s="727">
        <f ca="1">NOW()</f>
        <v>45100.557205324076</v>
      </c>
      <c r="T2" s="727"/>
      <c r="U2" s="728"/>
    </row>
    <row r="3" spans="1:22" s="22" customFormat="1" ht="21.75" customHeight="1" x14ac:dyDescent="0.25">
      <c r="A3" s="730" t="s">
        <v>145</v>
      </c>
      <c r="B3" s="731"/>
      <c r="C3" s="731"/>
      <c r="D3" s="731"/>
      <c r="E3" s="731"/>
      <c r="F3" s="731"/>
      <c r="G3" s="731"/>
      <c r="H3" s="732"/>
      <c r="I3" s="729" t="str">
        <f>MID(INSTRUCCIONES!H42,1,30)</f>
        <v/>
      </c>
      <c r="J3" s="729"/>
      <c r="K3" s="733" t="s">
        <v>147</v>
      </c>
      <c r="L3" s="524"/>
      <c r="M3" s="734"/>
      <c r="N3" s="729" t="str">
        <f>MID(INSTRUCCIONES!Q49,1,12)</f>
        <v/>
      </c>
      <c r="O3" s="729"/>
      <c r="P3" s="729"/>
      <c r="Q3" s="729"/>
      <c r="R3" s="729"/>
      <c r="S3" s="729"/>
      <c r="T3" s="729"/>
      <c r="U3" s="738"/>
      <c r="V3" s="6"/>
    </row>
    <row r="4" spans="1:22" s="10" customFormat="1" ht="21.75" customHeight="1" x14ac:dyDescent="0.25">
      <c r="A4" s="730" t="s">
        <v>146</v>
      </c>
      <c r="B4" s="731"/>
      <c r="C4" s="731"/>
      <c r="D4" s="731"/>
      <c r="E4" s="731"/>
      <c r="F4" s="731"/>
      <c r="G4" s="731"/>
      <c r="H4" s="732"/>
      <c r="I4" s="729" t="str">
        <f>MID(INSTRUCCIONES!R42,1,30)</f>
        <v/>
      </c>
      <c r="J4" s="729"/>
      <c r="K4" s="735" t="s">
        <v>148</v>
      </c>
      <c r="L4" s="736"/>
      <c r="M4" s="737"/>
      <c r="N4" s="729" t="str">
        <f>MID(INSTRUCCIONES!L42,1,30)</f>
        <v/>
      </c>
      <c r="O4" s="729"/>
      <c r="P4" s="729"/>
      <c r="Q4" s="729"/>
      <c r="R4" s="729"/>
      <c r="S4" s="729"/>
      <c r="T4" s="729"/>
      <c r="U4" s="738"/>
    </row>
    <row r="5" spans="1:22" ht="14.25" customHeight="1" x14ac:dyDescent="0.25">
      <c r="A5" s="740" t="s">
        <v>5</v>
      </c>
      <c r="B5" s="741"/>
      <c r="C5" s="741"/>
      <c r="D5" s="741"/>
      <c r="E5" s="741"/>
      <c r="F5" s="741"/>
      <c r="G5" s="741"/>
      <c r="H5" s="741"/>
      <c r="I5" s="741"/>
      <c r="J5" s="741"/>
      <c r="K5" s="741"/>
      <c r="L5" s="741"/>
      <c r="M5" s="741"/>
      <c r="N5" s="741"/>
      <c r="O5" s="741"/>
      <c r="P5" s="741"/>
      <c r="Q5" s="741"/>
      <c r="R5" s="741"/>
      <c r="S5" s="741"/>
      <c r="T5" s="741"/>
      <c r="U5" s="742"/>
    </row>
    <row r="6" spans="1:22" s="43" customFormat="1" ht="14.25" customHeight="1" x14ac:dyDescent="0.25">
      <c r="A6" s="380" t="s">
        <v>194</v>
      </c>
      <c r="B6" s="380"/>
      <c r="C6" s="380"/>
      <c r="D6" s="380"/>
      <c r="E6" s="380"/>
      <c r="F6" s="380"/>
      <c r="G6" s="380"/>
      <c r="H6" s="380"/>
      <c r="I6" s="380"/>
      <c r="J6" s="380"/>
      <c r="K6" s="380"/>
      <c r="L6" s="380"/>
      <c r="M6" s="380"/>
      <c r="N6" s="380"/>
      <c r="O6" s="380"/>
      <c r="P6" s="380"/>
      <c r="Q6" s="380"/>
      <c r="R6" s="380"/>
      <c r="S6" s="380"/>
      <c r="T6" s="380"/>
      <c r="U6" s="381"/>
      <c r="V6" s="18"/>
    </row>
    <row r="7" spans="1:22" s="43" customFormat="1" ht="5.25" customHeight="1" x14ac:dyDescent="0.25">
      <c r="A7" s="749"/>
      <c r="B7" s="749"/>
      <c r="C7" s="749"/>
      <c r="D7" s="749"/>
      <c r="E7" s="749"/>
      <c r="F7" s="749"/>
      <c r="G7" s="749"/>
      <c r="H7" s="749"/>
      <c r="I7" s="749"/>
      <c r="J7" s="749"/>
      <c r="K7" s="749"/>
      <c r="L7" s="749"/>
      <c r="M7" s="749"/>
      <c r="N7" s="749"/>
      <c r="O7" s="749"/>
      <c r="P7" s="749"/>
      <c r="Q7" s="749"/>
      <c r="R7" s="749"/>
      <c r="S7" s="749"/>
      <c r="T7" s="749"/>
      <c r="U7" s="750"/>
      <c r="V7" s="18"/>
    </row>
    <row r="8" spans="1:22" s="8" customFormat="1" ht="27" customHeight="1" x14ac:dyDescent="0.25">
      <c r="A8" s="541" t="s">
        <v>378</v>
      </c>
      <c r="B8" s="362"/>
      <c r="C8" s="362"/>
      <c r="D8" s="362"/>
      <c r="E8" s="362"/>
      <c r="F8" s="362"/>
      <c r="G8" s="362"/>
      <c r="H8" s="362"/>
      <c r="I8" s="315" t="str">
        <f>MID(INSTRUCCIONES!I49,1,30)</f>
        <v/>
      </c>
      <c r="J8" s="286"/>
      <c r="K8" s="287" t="s">
        <v>309</v>
      </c>
      <c r="L8" s="192"/>
      <c r="M8" s="744" t="str">
        <f>MID(INSTRUCCIONES!M49,1,29)</f>
        <v/>
      </c>
      <c r="N8" s="745"/>
      <c r="O8" s="602" t="str">
        <f>MID(INSTRUCCIONES!P49,1,40)</f>
        <v/>
      </c>
      <c r="P8" s="602"/>
      <c r="Q8" s="721" t="str">
        <f>IF(AND(INSTRUCCIONES!I49&lt;&gt;"RECHAZO",AUX!A1&gt;=76),MID(AUX!B43,1,20),IF(AND(INSTRUCCIONES!I49&lt;&gt;"RECHAZO",AUX!A1&lt;76),MID(AUX!B21,1,20),""))</f>
        <v/>
      </c>
      <c r="R8" s="721"/>
      <c r="S8" s="721"/>
      <c r="T8" s="721"/>
      <c r="U8" s="721"/>
      <c r="V8" s="9"/>
    </row>
    <row r="9" spans="1:22" s="43" customFormat="1" ht="25.5" customHeight="1" x14ac:dyDescent="0.25">
      <c r="A9" s="541"/>
      <c r="B9" s="362"/>
      <c r="C9" s="362"/>
      <c r="D9" s="362"/>
      <c r="E9" s="362"/>
      <c r="F9" s="362"/>
      <c r="G9" s="362"/>
      <c r="H9" s="362"/>
      <c r="I9" s="747" t="s">
        <v>298</v>
      </c>
      <c r="J9" s="747"/>
      <c r="K9" s="747"/>
      <c r="L9" s="747"/>
      <c r="M9" s="747"/>
      <c r="N9" s="747"/>
      <c r="O9" s="747"/>
      <c r="P9" s="747"/>
      <c r="Q9" s="747"/>
      <c r="R9" s="747"/>
      <c r="S9" s="747"/>
      <c r="T9" s="747"/>
      <c r="U9" s="748"/>
    </row>
    <row r="10" spans="1:22" s="43" customFormat="1" ht="21.75" customHeight="1" x14ac:dyDescent="0.25">
      <c r="A10" s="221" t="s">
        <v>187</v>
      </c>
      <c r="B10" s="192"/>
      <c r="C10" s="181"/>
      <c r="D10" s="181"/>
      <c r="E10" s="181"/>
      <c r="F10" s="181"/>
      <c r="G10" s="181"/>
      <c r="H10" s="181"/>
      <c r="I10" s="315" t="str">
        <f>MID(INSTRUCCIONES!I50,1,30)</f>
        <v/>
      </c>
      <c r="J10" s="181"/>
      <c r="K10" s="362" t="str">
        <f>'Form. Apertura Caja Ahorro PN'!K57</f>
        <v>Forma de Pago de la prima:</v>
      </c>
      <c r="L10" s="362"/>
      <c r="M10" s="744" t="str">
        <f>'Form. Apertura Caja Ahorro PN'!L57</f>
        <v/>
      </c>
      <c r="N10" s="745"/>
      <c r="O10" s="193"/>
      <c r="P10" s="193"/>
      <c r="Q10" s="193"/>
      <c r="R10" s="193"/>
      <c r="S10" s="193"/>
      <c r="T10" s="193"/>
      <c r="U10" s="318"/>
    </row>
    <row r="11" spans="1:22" s="43" customFormat="1" ht="3.75" customHeight="1" x14ac:dyDescent="0.25">
      <c r="A11" s="221"/>
      <c r="B11" s="192"/>
      <c r="C11" s="181"/>
      <c r="D11" s="181"/>
      <c r="E11" s="181"/>
      <c r="F11" s="181"/>
      <c r="G11" s="181"/>
      <c r="H11" s="181"/>
      <c r="I11" s="181"/>
      <c r="J11" s="181"/>
      <c r="K11" s="192"/>
      <c r="L11" s="181"/>
      <c r="M11" s="181"/>
      <c r="N11" s="181"/>
      <c r="O11" s="181"/>
      <c r="P11" s="192"/>
      <c r="Q11" s="192"/>
      <c r="R11" s="192"/>
      <c r="S11" s="192"/>
      <c r="T11" s="192"/>
      <c r="U11" s="222"/>
    </row>
    <row r="12" spans="1:22" s="43" customFormat="1" ht="15.75" hidden="1" customHeight="1" x14ac:dyDescent="0.25">
      <c r="A12" s="380" t="s">
        <v>321</v>
      </c>
      <c r="B12" s="380"/>
      <c r="C12" s="380"/>
      <c r="D12" s="380"/>
      <c r="E12" s="380"/>
      <c r="F12" s="380"/>
      <c r="G12" s="380"/>
      <c r="H12" s="380"/>
      <c r="I12" s="380"/>
      <c r="J12" s="380"/>
      <c r="K12" s="380"/>
      <c r="L12" s="380"/>
      <c r="M12" s="380"/>
      <c r="N12" s="380"/>
      <c r="O12" s="380"/>
      <c r="P12" s="380"/>
      <c r="Q12" s="380"/>
      <c r="R12" s="380"/>
      <c r="S12" s="380"/>
      <c r="T12" s="380"/>
      <c r="U12" s="381"/>
    </row>
    <row r="13" spans="1:22" s="43" customFormat="1" ht="4.5" hidden="1" customHeight="1" x14ac:dyDescent="0.25">
      <c r="A13" s="288"/>
      <c r="B13" s="288"/>
      <c r="C13" s="288"/>
      <c r="D13" s="288"/>
      <c r="E13" s="288"/>
      <c r="F13" s="288"/>
      <c r="G13" s="288"/>
      <c r="H13" s="288"/>
      <c r="I13" s="288"/>
      <c r="J13" s="288"/>
      <c r="K13" s="288"/>
      <c r="L13" s="288"/>
      <c r="M13" s="288"/>
      <c r="N13" s="288"/>
      <c r="O13" s="288"/>
      <c r="P13" s="288"/>
      <c r="Q13" s="288"/>
      <c r="R13" s="288"/>
      <c r="S13" s="288"/>
      <c r="T13" s="288"/>
      <c r="U13" s="288"/>
    </row>
    <row r="14" spans="1:22" s="43" customFormat="1" ht="25.5" hidden="1" customHeight="1" x14ac:dyDescent="0.25">
      <c r="A14" s="541" t="s">
        <v>310</v>
      </c>
      <c r="B14" s="362"/>
      <c r="C14" s="362"/>
      <c r="D14" s="362"/>
      <c r="E14" s="362"/>
      <c r="F14" s="362"/>
      <c r="G14" s="362"/>
      <c r="H14" s="362"/>
      <c r="I14" s="315" t="str">
        <f>MID(INSTRUCCIONES!I56,1,30)</f>
        <v/>
      </c>
      <c r="J14" s="181"/>
      <c r="K14" s="192" t="s">
        <v>311</v>
      </c>
      <c r="L14" s="181"/>
      <c r="M14" s="721" t="str">
        <f>MID(INSTRUCCIONES!M56,1,50)</f>
        <v/>
      </c>
      <c r="N14" s="721"/>
      <c r="O14" s="721"/>
      <c r="P14" s="182" t="s">
        <v>191</v>
      </c>
      <c r="Q14" s="746">
        <f>INSTRUCCIONES!Q56</f>
        <v>0</v>
      </c>
      <c r="R14" s="746"/>
      <c r="S14" s="746"/>
      <c r="T14" s="746"/>
      <c r="U14" s="746"/>
    </row>
    <row r="15" spans="1:22" s="43" customFormat="1" ht="5.25" hidden="1" customHeight="1" x14ac:dyDescent="0.25">
      <c r="A15" s="221"/>
      <c r="B15" s="192"/>
      <c r="C15" s="181"/>
      <c r="D15" s="181"/>
      <c r="E15" s="181"/>
      <c r="F15" s="181"/>
      <c r="G15" s="181"/>
      <c r="H15" s="181"/>
      <c r="I15" s="181"/>
      <c r="J15" s="181"/>
      <c r="K15" s="192"/>
      <c r="L15" s="181"/>
      <c r="M15" s="181"/>
      <c r="N15" s="181"/>
      <c r="O15" s="181"/>
      <c r="P15" s="181"/>
      <c r="Q15" s="195"/>
      <c r="R15" s="195"/>
      <c r="S15" s="195"/>
      <c r="T15" s="195"/>
      <c r="U15" s="289"/>
    </row>
    <row r="16" spans="1:22" s="43" customFormat="1" ht="18" hidden="1" customHeight="1" x14ac:dyDescent="0.25">
      <c r="A16" s="380" t="s">
        <v>370</v>
      </c>
      <c r="B16" s="380"/>
      <c r="C16" s="380"/>
      <c r="D16" s="380"/>
      <c r="E16" s="380"/>
      <c r="F16" s="380"/>
      <c r="G16" s="380"/>
      <c r="H16" s="380"/>
      <c r="I16" s="380"/>
      <c r="J16" s="380"/>
      <c r="K16" s="380"/>
      <c r="L16" s="380"/>
      <c r="M16" s="380"/>
      <c r="N16" s="380"/>
      <c r="O16" s="380"/>
      <c r="P16" s="380"/>
      <c r="Q16" s="380"/>
      <c r="R16" s="380"/>
      <c r="S16" s="380"/>
      <c r="T16" s="380"/>
      <c r="U16" s="381"/>
    </row>
    <row r="17" spans="1:21" s="43" customFormat="1" ht="30" hidden="1" customHeight="1" x14ac:dyDescent="0.25">
      <c r="A17" s="757" t="str">
        <f>'Form. Apertura Caja Ahorro PN'!A70</f>
        <v>La afiliación al servicio habilita todas las funcionalidades del mismo y asocia todos los productos activos del cliente a la fecha. El límite diario establecido aplica a cada funcionalidad de la Banca Digital.</v>
      </c>
      <c r="B17" s="758"/>
      <c r="C17" s="758"/>
      <c r="D17" s="758"/>
      <c r="E17" s="758"/>
      <c r="F17" s="758"/>
      <c r="G17" s="758"/>
      <c r="H17" s="758"/>
      <c r="I17" s="758"/>
      <c r="J17" s="758"/>
      <c r="K17" s="758"/>
      <c r="L17" s="758"/>
      <c r="M17" s="758"/>
      <c r="N17" s="758"/>
      <c r="O17" s="758"/>
      <c r="P17" s="758"/>
      <c r="Q17" s="758"/>
      <c r="R17" s="758"/>
      <c r="S17" s="758"/>
      <c r="T17" s="758"/>
      <c r="U17" s="759"/>
    </row>
    <row r="18" spans="1:21" s="43" customFormat="1" ht="30.75" hidden="1" customHeight="1" x14ac:dyDescent="0.25">
      <c r="A18" s="720" t="s">
        <v>377</v>
      </c>
      <c r="B18" s="436"/>
      <c r="C18" s="436"/>
      <c r="D18" s="436"/>
      <c r="E18" s="436"/>
      <c r="F18" s="436"/>
      <c r="G18" s="436"/>
      <c r="H18" s="436"/>
      <c r="I18" s="285" t="str">
        <f>'Form. Apertura Caja Ahorro PN'!I71</f>
        <v/>
      </c>
      <c r="J18" s="181"/>
      <c r="K18" s="362" t="s">
        <v>190</v>
      </c>
      <c r="L18" s="724"/>
      <c r="M18" s="721" t="str">
        <f>'Form. Apertura Caja Ahorro PN'!L71</f>
        <v/>
      </c>
      <c r="N18" s="721"/>
      <c r="O18" s="721"/>
      <c r="P18" s="182" t="s">
        <v>109</v>
      </c>
      <c r="Q18" s="722" t="str">
        <f>'Form. Apertura Caja Ahorro PN'!Q71</f>
        <v/>
      </c>
      <c r="R18" s="722"/>
      <c r="S18" s="722"/>
      <c r="T18" s="722"/>
      <c r="U18" s="722"/>
    </row>
    <row r="19" spans="1:21" s="43" customFormat="1" ht="6" hidden="1" customHeight="1" x14ac:dyDescent="0.25">
      <c r="A19" s="221"/>
      <c r="B19" s="192"/>
      <c r="C19" s="181"/>
      <c r="D19" s="181"/>
      <c r="E19" s="181"/>
      <c r="F19" s="181"/>
      <c r="G19" s="181"/>
      <c r="H19" s="181"/>
      <c r="I19" s="181"/>
      <c r="J19" s="181"/>
      <c r="K19" s="192"/>
      <c r="L19" s="181"/>
      <c r="M19" s="181"/>
      <c r="N19" s="181"/>
      <c r="O19" s="181"/>
      <c r="P19" s="181"/>
      <c r="Q19" s="195"/>
      <c r="R19" s="195"/>
      <c r="S19" s="195"/>
      <c r="T19" s="195"/>
      <c r="U19" s="289"/>
    </row>
    <row r="20" spans="1:21" s="43" customFormat="1" ht="39" hidden="1" customHeight="1" x14ac:dyDescent="0.25">
      <c r="A20" s="287"/>
      <c r="B20" s="287"/>
      <c r="C20" s="287"/>
      <c r="D20" s="287"/>
      <c r="E20" s="287"/>
      <c r="F20" s="287"/>
      <c r="G20" s="287"/>
      <c r="H20" s="287"/>
      <c r="I20" s="287"/>
      <c r="J20" s="181"/>
      <c r="K20" s="362" t="str">
        <f>INSTRUCCIONES!K61</f>
        <v xml:space="preserve">Límite diario acumulado de todas las transacciones (Bs): </v>
      </c>
      <c r="L20" s="724"/>
      <c r="M20" s="721" t="str">
        <f>IF(INSTRUCCIONES!M61="","",INSTRUCCIONES!M61)</f>
        <v>10.000.-</v>
      </c>
      <c r="N20" s="721"/>
      <c r="O20" s="721"/>
      <c r="P20" s="182" t="str">
        <f>INSTRUCCIONES!P61</f>
        <v>Límite diario por cada funcionalidad (Bs):</v>
      </c>
      <c r="Q20" s="723" t="str">
        <f>IF(INSTRUCCIONES!Q61="","",INSTRUCCIONES!Q61)</f>
        <v>10.000.-</v>
      </c>
      <c r="R20" s="723"/>
      <c r="S20" s="723"/>
      <c r="T20" s="723"/>
      <c r="U20" s="723"/>
    </row>
    <row r="21" spans="1:21" s="43" customFormat="1" ht="5.25" hidden="1" customHeight="1" x14ac:dyDescent="0.25">
      <c r="A21" s="221"/>
      <c r="B21" s="192"/>
      <c r="C21" s="181"/>
      <c r="D21" s="181"/>
      <c r="E21" s="181"/>
      <c r="F21" s="181"/>
      <c r="G21" s="181"/>
      <c r="H21" s="181"/>
      <c r="I21" s="181"/>
      <c r="J21" s="181"/>
      <c r="K21" s="192"/>
      <c r="L21" s="181"/>
      <c r="M21" s="181"/>
      <c r="N21" s="181"/>
      <c r="O21" s="181"/>
      <c r="P21" s="181"/>
      <c r="Q21" s="195"/>
      <c r="R21" s="195"/>
      <c r="S21" s="195"/>
      <c r="T21" s="195"/>
      <c r="U21" s="289"/>
    </row>
    <row r="22" spans="1:21" ht="39.75" hidden="1" customHeight="1" x14ac:dyDescent="0.25">
      <c r="A22" s="541" t="str">
        <f>INSTRUCCIONES!A62</f>
        <v>Dispositivo de Seguridad (login):</v>
      </c>
      <c r="B22" s="362"/>
      <c r="C22" s="362"/>
      <c r="D22" s="362"/>
      <c r="E22" s="362"/>
      <c r="F22" s="362"/>
      <c r="G22" s="362"/>
      <c r="H22" s="362"/>
      <c r="I22" s="285" t="str">
        <f>IF(INSTRUCCIONES!I62="","",INSTRUCCIONES!I62)</f>
        <v/>
      </c>
      <c r="J22" s="181"/>
      <c r="K22" s="436" t="str">
        <f>INSTRUCCIONES!K62</f>
        <v>Dispositivo de Seguridad (Monetarias):</v>
      </c>
      <c r="L22" s="436"/>
      <c r="M22" s="721" t="str">
        <f>IF(INSTRUCCIONES!M62="","",INSTRUCCIONES!M62)</f>
        <v/>
      </c>
      <c r="N22" s="721"/>
      <c r="O22" s="721"/>
      <c r="P22" s="197" t="str">
        <f>INSTRUCCIONES!P62</f>
        <v>Dispositivo de Seguridad (No Monetarias):</v>
      </c>
      <c r="Q22" s="721" t="str">
        <f>IF(INSTRUCCIONES!Q62="","",INSTRUCCIONES!Q62)</f>
        <v/>
      </c>
      <c r="R22" s="721"/>
      <c r="S22" s="721"/>
      <c r="T22" s="721"/>
      <c r="U22" s="721"/>
    </row>
    <row r="23" spans="1:21" ht="4.5" hidden="1" customHeight="1" x14ac:dyDescent="0.25">
      <c r="A23" s="226"/>
      <c r="B23" s="182"/>
      <c r="C23" s="182"/>
      <c r="D23" s="182"/>
      <c r="E23" s="182"/>
      <c r="F23" s="182"/>
      <c r="G23" s="182"/>
      <c r="H23" s="182"/>
      <c r="I23" s="182"/>
      <c r="J23" s="182"/>
      <c r="K23" s="182"/>
      <c r="L23" s="182"/>
      <c r="M23" s="182"/>
      <c r="N23" s="182"/>
      <c r="O23" s="182"/>
      <c r="P23" s="182"/>
      <c r="Q23" s="182"/>
      <c r="R23" s="182"/>
      <c r="S23" s="182"/>
      <c r="T23" s="182"/>
      <c r="U23" s="182"/>
    </row>
    <row r="24" spans="1:21" ht="14.25" hidden="1" customHeight="1" x14ac:dyDescent="0.25">
      <c r="A24" s="290" t="s">
        <v>324</v>
      </c>
      <c r="B24" s="291"/>
      <c r="C24" s="291"/>
      <c r="D24" s="291"/>
      <c r="E24" s="291"/>
      <c r="F24" s="291"/>
      <c r="G24" s="291"/>
      <c r="H24" s="291"/>
      <c r="I24" s="291"/>
      <c r="J24" s="291"/>
      <c r="K24" s="291"/>
      <c r="L24" s="291"/>
      <c r="M24" s="291"/>
      <c r="N24" s="291"/>
      <c r="O24" s="291"/>
      <c r="P24" s="291"/>
      <c r="Q24" s="291"/>
      <c r="R24" s="291"/>
      <c r="S24" s="291"/>
      <c r="T24" s="291"/>
      <c r="U24" s="292"/>
    </row>
    <row r="25" spans="1:21" ht="40.5" hidden="1" customHeight="1" x14ac:dyDescent="0.25">
      <c r="A25" s="581" t="str">
        <f>'Form. Apertura Caja Ahorro PN'!A20</f>
        <v xml:space="preserve">Yo (nosotros) como titular(es) de la cuenta en Euros, en caso de que el Banco no tenga disponibilidad inmediata en Euros al momento de solicitar el retiro de fondos de la indicada cuenta, acepto(mos) recibir el importe que corresponda en bolivianos utilizando la cotización referencial del Euro en Bolivianos, según la publicación diaria del Banco Central de Bolivia (BCB) o dólares estadounidenses al tipo de cambio vigente a la fecha del retiro. </v>
      </c>
      <c r="B25" s="356"/>
      <c r="C25" s="356"/>
      <c r="D25" s="356"/>
      <c r="E25" s="356"/>
      <c r="F25" s="356"/>
      <c r="G25" s="356"/>
      <c r="H25" s="356"/>
      <c r="I25" s="356"/>
      <c r="J25" s="356"/>
      <c r="K25" s="356"/>
      <c r="L25" s="356"/>
      <c r="M25" s="356"/>
      <c r="N25" s="356"/>
      <c r="O25" s="356"/>
      <c r="P25" s="356"/>
      <c r="Q25" s="356"/>
      <c r="R25" s="356"/>
      <c r="S25" s="356"/>
      <c r="T25" s="356"/>
      <c r="U25" s="582"/>
    </row>
    <row r="26" spans="1:21" ht="14.25" customHeight="1" x14ac:dyDescent="0.25">
      <c r="A26" s="290" t="s">
        <v>193</v>
      </c>
      <c r="B26" s="291"/>
      <c r="C26" s="291"/>
      <c r="D26" s="291"/>
      <c r="E26" s="291"/>
      <c r="F26" s="291"/>
      <c r="G26" s="291"/>
      <c r="H26" s="291"/>
      <c r="I26" s="291"/>
      <c r="J26" s="291"/>
      <c r="K26" s="291"/>
      <c r="L26" s="291"/>
      <c r="M26" s="291"/>
      <c r="N26" s="291"/>
      <c r="O26" s="291"/>
      <c r="P26" s="291"/>
      <c r="Q26" s="291"/>
      <c r="R26" s="291"/>
      <c r="S26" s="291"/>
      <c r="T26" s="291"/>
      <c r="U26" s="292"/>
    </row>
    <row r="27" spans="1:21" ht="26.25" hidden="1" customHeight="1" x14ac:dyDescent="0.25">
      <c r="A27" s="629" t="str">
        <f>'Form. Apertura Caja Ahorro PN'!A23:U23</f>
        <v xml:space="preserve">Declaro la afiliación al Seguro de Protección Integral de mi tarjeta de débito y autorizo en forma irrevocable al Banco para que efectúe el cobro de la prima mensual o anual, de la siguiente manera:
</v>
      </c>
      <c r="B27" s="630"/>
      <c r="C27" s="630"/>
      <c r="D27" s="630"/>
      <c r="E27" s="630"/>
      <c r="F27" s="630"/>
      <c r="G27" s="630"/>
      <c r="H27" s="630"/>
      <c r="I27" s="630"/>
      <c r="J27" s="630"/>
      <c r="K27" s="630"/>
      <c r="L27" s="630"/>
      <c r="M27" s="630"/>
      <c r="N27" s="630"/>
      <c r="O27" s="630"/>
      <c r="P27" s="630"/>
      <c r="Q27" s="630"/>
      <c r="R27" s="630"/>
      <c r="S27" s="630"/>
      <c r="T27" s="630"/>
      <c r="U27" s="739"/>
    </row>
    <row r="28" spans="1:21" ht="19.5" hidden="1" customHeight="1" x14ac:dyDescent="0.25">
      <c r="A28" s="210" t="str">
        <f>'Form. Apertura Caja Ahorro PN'!A24:U24</f>
        <v>El cobro se realizará mediante débito automático de la cuenta de caja de ahorro primaria establecida en mi tarjeta de débito.</v>
      </c>
      <c r="B28" s="207"/>
      <c r="C28" s="207"/>
      <c r="D28" s="207"/>
      <c r="E28" s="207"/>
      <c r="F28" s="207"/>
      <c r="G28" s="207"/>
      <c r="H28" s="207"/>
      <c r="I28" s="207"/>
      <c r="J28" s="207"/>
      <c r="K28" s="207"/>
      <c r="L28" s="207"/>
      <c r="M28" s="207"/>
      <c r="N28" s="207"/>
      <c r="O28" s="207"/>
      <c r="P28" s="207"/>
      <c r="Q28" s="207"/>
      <c r="R28" s="207"/>
      <c r="S28" s="207"/>
      <c r="T28" s="207"/>
      <c r="U28" s="209"/>
    </row>
    <row r="29" spans="1:21" ht="39.75" hidden="1" customHeight="1" x14ac:dyDescent="0.25">
      <c r="A29" s="576" t="str">
        <f>'Form. Apertura Caja Ahorro PN'!A25:U25</f>
        <v xml:space="preserve">El suscrito declara conocer que la prima del Seguro de Protección Integral de Usuarios Financieros se paga de forma mensual o anual, según su selección, y mediante débito automático. Asimismo, el suscrito autoriza al Banco entregar a la Compañía Aseguradora para fines pertinentes, las correspondientes imágenes grabadas en los cajeros automáticos, en caso de presentarse un siniestro y posterior reclamo. 
</v>
      </c>
      <c r="B29" s="577"/>
      <c r="C29" s="577"/>
      <c r="D29" s="577"/>
      <c r="E29" s="577"/>
      <c r="F29" s="577"/>
      <c r="G29" s="577"/>
      <c r="H29" s="577"/>
      <c r="I29" s="577"/>
      <c r="J29" s="577"/>
      <c r="K29" s="577"/>
      <c r="L29" s="577"/>
      <c r="M29" s="577"/>
      <c r="N29" s="577"/>
      <c r="O29" s="577"/>
      <c r="P29" s="577"/>
      <c r="Q29" s="577"/>
      <c r="R29" s="577"/>
      <c r="S29" s="577"/>
      <c r="T29" s="577"/>
      <c r="U29" s="578"/>
    </row>
    <row r="30" spans="1:21" ht="41.25" hidden="1" customHeight="1" x14ac:dyDescent="0.25">
      <c r="A30" s="629" t="str">
        <f>'Form. Apertura Caja Ahorro PN'!A26:U26</f>
        <v xml:space="preserve">Declaro haber adquirido una póliza de Seguro de Vida y/o Seguro de Renta Hospitalaria y autorizo al Banco a proveer mi información personal (nombre completo, número de documento de identidad, fecha de nacimiento, dirección y teléfono) que consta en la base de datos del Banco a favor de la Compañia Aseguradora. 
</v>
      </c>
      <c r="B30" s="630"/>
      <c r="C30" s="630"/>
      <c r="D30" s="630"/>
      <c r="E30" s="630"/>
      <c r="F30" s="630"/>
      <c r="G30" s="630"/>
      <c r="H30" s="630"/>
      <c r="I30" s="630"/>
      <c r="J30" s="630"/>
      <c r="K30" s="630"/>
      <c r="L30" s="630"/>
      <c r="M30" s="630"/>
      <c r="N30" s="630"/>
      <c r="O30" s="630"/>
      <c r="P30" s="630"/>
      <c r="Q30" s="630"/>
      <c r="R30" s="630"/>
      <c r="S30" s="630"/>
      <c r="T30" s="630"/>
      <c r="U30" s="739"/>
    </row>
    <row r="31" spans="1:21" s="3" customFormat="1" ht="17.25" hidden="1" customHeight="1" x14ac:dyDescent="0.25">
      <c r="A31" s="210" t="str">
        <f>'Form. Apertura Caja Ahorro PN'!A28:U28</f>
        <v xml:space="preserve">Declaro haber generado el código QR que fue generado de acuerdo con los datos registrados en el presente formulario y asumo la responsabilidad de verificar que cada pago recibido a través del mismo sea abonado a la cuenta indicada. </v>
      </c>
      <c r="B31" s="207"/>
      <c r="C31" s="207"/>
      <c r="D31" s="207"/>
      <c r="E31" s="207"/>
      <c r="F31" s="207"/>
      <c r="G31" s="207"/>
      <c r="H31" s="207"/>
      <c r="I31" s="207"/>
      <c r="J31" s="207"/>
      <c r="K31" s="207"/>
      <c r="L31" s="207"/>
      <c r="M31" s="207"/>
      <c r="N31" s="207"/>
      <c r="O31" s="207"/>
      <c r="P31" s="207"/>
      <c r="Q31" s="207"/>
      <c r="R31" s="207"/>
      <c r="S31" s="207"/>
      <c r="T31" s="207"/>
      <c r="U31" s="209"/>
    </row>
    <row r="32" spans="1:21" s="3" customFormat="1" ht="293.25" hidden="1" customHeight="1" x14ac:dyDescent="0.25">
      <c r="A32" s="581" t="str">
        <f>'Form. Apertura Caja Ahorro PN'!A22:U22</f>
        <v xml:space="preserve">Declaro que aún después de la explicación recibida por el personal del Banco respecto a las ventajas y beneficios del seguro de Protección de Tarjetas de Débito, de manera libre y voluntaria, sin que exista vicio o dolo en mi consentimiento, RECHAZO adherirme y/o afiliarme al seguro señalado anteriormente y ofertado por el Banco, para la Tarjeta citada seguidamente, liberando a éste de cualquier responsabilidad.
Asumiendo así, cualquier evento que pudiera ocurrir a consecuencia de uso indebido de mi tarjeta de débito o tarjetas adicionales, y que pudieran ocasionar el uso de cualquier monto inclusive hasta el límite de compras en mi(s) cuenta(s) a las cual(es) se halla ligada la(s) tarjeta(s) de débito de mi propiedad.
Declaro tener conocimiento que el rechazo incluye la cobertura de:
1. Cobertura contra Robo hasta Bs. 69.600.-
2. Robo a consecuencia asalto y utilización forzada hasta Bs. 13.920.- por evento y Bs. 34.800.- anual.
3. Robo a consecuencia de fraude por terceros hasta Bs. 13.920.- por evento y Bs. 34.800.- anual.
4. Uso indebido de la tarjeta por terceros hasta Bs.69.600.-
5. Clonación hasta Bs.69.600.-
6. Secuestro para retiros hasta Bs. 34.800.- anual.
7. Muerte accidental a consecuencia de asalto hasta Bs.69.600.-
8. Invalidez Parcial o Total a consecuencia de asalto hasta Bs.69.600.-
9. Reembolso de Gastos Médicos a consecuencia de asalto hasta Bs. 6.960.-
10. Re - emisión de documentos hasta Bs. 1.740.-
11. Hacking 
12. Contact Less
13. Robo por transacciones fraudulentas en compras por internet.
14. Cash Back, por hasta Bs. 300.-
15. Traslado médico a consecuencia asalto o secuestro.  </v>
      </c>
      <c r="B32" s="356"/>
      <c r="C32" s="356"/>
      <c r="D32" s="356"/>
      <c r="E32" s="356"/>
      <c r="F32" s="356"/>
      <c r="G32" s="356"/>
      <c r="H32" s="356"/>
      <c r="I32" s="356"/>
      <c r="J32" s="356"/>
      <c r="K32" s="356"/>
      <c r="L32" s="356"/>
      <c r="M32" s="356"/>
      <c r="N32" s="356"/>
      <c r="O32" s="356"/>
      <c r="P32" s="356"/>
      <c r="Q32" s="356"/>
      <c r="R32" s="356"/>
      <c r="S32" s="356"/>
      <c r="T32" s="356"/>
      <c r="U32" s="582"/>
    </row>
    <row r="33" spans="1:21" s="15" customFormat="1" ht="15.75" customHeight="1" x14ac:dyDescent="0.25">
      <c r="A33" s="740" t="s">
        <v>19</v>
      </c>
      <c r="B33" s="741"/>
      <c r="C33" s="741"/>
      <c r="D33" s="741"/>
      <c r="E33" s="741"/>
      <c r="F33" s="741"/>
      <c r="G33" s="741"/>
      <c r="H33" s="741"/>
      <c r="I33" s="741"/>
      <c r="J33" s="741"/>
      <c r="K33" s="741"/>
      <c r="L33" s="741"/>
      <c r="M33" s="741"/>
      <c r="N33" s="741"/>
      <c r="O33" s="741"/>
      <c r="P33" s="741"/>
      <c r="Q33" s="741"/>
      <c r="R33" s="741"/>
      <c r="S33" s="741"/>
      <c r="T33" s="741"/>
      <c r="U33" s="742"/>
    </row>
    <row r="34" spans="1:21" s="15" customFormat="1" ht="5.25" customHeight="1" x14ac:dyDescent="0.25">
      <c r="A34" s="32"/>
      <c r="B34" s="17"/>
      <c r="C34" s="17"/>
      <c r="U34" s="33"/>
    </row>
    <row r="35" spans="1:21" s="15" customFormat="1" ht="16.5" customHeight="1" x14ac:dyDescent="0.25">
      <c r="A35" s="32"/>
      <c r="B35" s="16" t="str">
        <f>IF(I3&lt;&gt;"","X","")</f>
        <v/>
      </c>
      <c r="C35" s="15" t="s">
        <v>41</v>
      </c>
      <c r="L35" s="16" t="str">
        <f>MID('Form. Apertura Caja Ahorro PN'!L83,1,2)</f>
        <v/>
      </c>
      <c r="M35" s="15" t="s">
        <v>297</v>
      </c>
      <c r="U35" s="33"/>
    </row>
    <row r="36" spans="1:21" s="15" customFormat="1" ht="12.75" customHeight="1" x14ac:dyDescent="0.25">
      <c r="A36" s="32"/>
      <c r="B36" s="34"/>
      <c r="L36" s="34"/>
      <c r="U36" s="33"/>
    </row>
    <row r="37" spans="1:21" s="15" customFormat="1" ht="15.75" customHeight="1" x14ac:dyDescent="0.25">
      <c r="A37" s="32"/>
      <c r="B37" s="16" t="str">
        <f>IF(OR(I3="CAJA DE AHORRO",I3="BISA JUNIOR"),"X","")</f>
        <v/>
      </c>
      <c r="C37" s="569" t="s">
        <v>49</v>
      </c>
      <c r="D37" s="569"/>
      <c r="E37" s="569"/>
      <c r="F37" s="569"/>
      <c r="G37" s="569"/>
      <c r="H37" s="569"/>
      <c r="I37" s="569"/>
      <c r="J37" s="569"/>
      <c r="K37" s="569"/>
      <c r="L37" s="16" t="str">
        <f>IF(I10="ACEPTA","X","")</f>
        <v/>
      </c>
      <c r="M37" s="15" t="s">
        <v>48</v>
      </c>
      <c r="U37" s="33"/>
    </row>
    <row r="38" spans="1:21" s="17" customFormat="1" ht="12" customHeight="1" x14ac:dyDescent="0.25">
      <c r="A38" s="32"/>
      <c r="B38" s="34"/>
      <c r="C38" s="569"/>
      <c r="D38" s="569"/>
      <c r="E38" s="569"/>
      <c r="F38" s="569"/>
      <c r="G38" s="569"/>
      <c r="H38" s="569"/>
      <c r="I38" s="569"/>
      <c r="J38" s="569"/>
      <c r="K38" s="569"/>
      <c r="L38" s="34"/>
      <c r="M38" s="15"/>
      <c r="N38" s="15"/>
      <c r="O38" s="15"/>
      <c r="P38" s="15"/>
      <c r="Q38" s="15"/>
      <c r="R38" s="15"/>
      <c r="S38" s="15"/>
      <c r="T38" s="15"/>
      <c r="U38" s="33"/>
    </row>
    <row r="39" spans="1:21" s="15" customFormat="1" ht="15.75" customHeight="1" x14ac:dyDescent="0.25">
      <c r="A39" s="32"/>
      <c r="B39" s="16" t="str">
        <f>IF(I3="CUENTA CORRIENTE","X","")</f>
        <v/>
      </c>
      <c r="C39" s="725" t="s">
        <v>63</v>
      </c>
      <c r="D39" s="725"/>
      <c r="E39" s="725"/>
      <c r="F39" s="725"/>
      <c r="G39" s="725"/>
      <c r="H39" s="725"/>
      <c r="I39" s="725"/>
      <c r="J39" s="725"/>
      <c r="K39" s="725"/>
      <c r="L39" s="16" t="str">
        <f>IF(INSTRUCCIONES!Y56="","",INSTRUCCIONES!Y56)</f>
        <v/>
      </c>
      <c r="M39" s="15" t="str">
        <f>IF(INSTRUCCIONES!Y57="","",INSTRUCCIONES!Y57)</f>
        <v/>
      </c>
      <c r="R39" s="708"/>
      <c r="S39" s="708"/>
      <c r="T39" s="708"/>
      <c r="U39" s="35"/>
    </row>
    <row r="40" spans="1:21" s="5" customFormat="1" ht="4.5" customHeight="1" x14ac:dyDescent="0.25">
      <c r="A40" s="36"/>
      <c r="B40" s="17"/>
      <c r="C40" s="725"/>
      <c r="D40" s="725"/>
      <c r="E40" s="725"/>
      <c r="F40" s="725"/>
      <c r="G40" s="725"/>
      <c r="H40" s="725"/>
      <c r="I40" s="725"/>
      <c r="J40" s="725"/>
      <c r="K40" s="725"/>
      <c r="L40" s="34"/>
      <c r="M40" s="15"/>
      <c r="N40" s="15"/>
      <c r="O40" s="15"/>
      <c r="P40" s="15"/>
      <c r="Q40" s="15"/>
      <c r="R40" s="17"/>
      <c r="S40" s="17"/>
      <c r="T40" s="17"/>
      <c r="U40" s="35"/>
    </row>
    <row r="41" spans="1:21" s="3" customFormat="1" ht="21.75" customHeight="1" x14ac:dyDescent="0.25">
      <c r="A41" s="32"/>
      <c r="B41" s="15"/>
      <c r="C41" s="725"/>
      <c r="D41" s="725"/>
      <c r="E41" s="725"/>
      <c r="F41" s="725"/>
      <c r="G41" s="725"/>
      <c r="H41" s="725"/>
      <c r="I41" s="725"/>
      <c r="J41" s="725"/>
      <c r="K41" s="725"/>
      <c r="L41" s="16" t="str">
        <f>'Form. Apertura Caja Ahorro PN'!L86</f>
        <v/>
      </c>
      <c r="M41" s="15" t="s">
        <v>26</v>
      </c>
      <c r="N41" s="15"/>
      <c r="O41" s="15"/>
      <c r="P41" s="15"/>
      <c r="Q41" s="15"/>
      <c r="R41" s="15"/>
      <c r="S41" s="15"/>
      <c r="T41" s="15"/>
      <c r="U41" s="35"/>
    </row>
    <row r="42" spans="1:21" s="5" customFormat="1" ht="21" customHeight="1" x14ac:dyDescent="0.25">
      <c r="A42" s="293"/>
      <c r="B42" s="16" t="str">
        <f>'Form. Apertura Caja Ahorro PN'!B87</f>
        <v/>
      </c>
      <c r="C42" s="718" t="str">
        <f>'Form. Apertura Caja Ahorro PN'!C87</f>
        <v>Certificado de Cobertura del Seguro de Vida Temporal Renovable.</v>
      </c>
      <c r="D42" s="560"/>
      <c r="E42" s="560"/>
      <c r="F42" s="560"/>
      <c r="G42" s="560"/>
      <c r="H42" s="560"/>
      <c r="I42" s="560"/>
      <c r="J42" s="560"/>
      <c r="K42" s="719"/>
      <c r="L42" s="16" t="str">
        <f>'Form. Apertura Caja Ahorro PN'!L87</f>
        <v/>
      </c>
      <c r="M42" s="250" t="str">
        <f>'Form. Apertura Caja Ahorro PN'!M87</f>
        <v>Certificado de Cobertura del Seguro de Renta por Hospitalización.</v>
      </c>
      <c r="N42" s="250"/>
      <c r="O42" s="250"/>
      <c r="P42" s="250"/>
      <c r="Q42" s="250"/>
      <c r="R42" s="250"/>
      <c r="S42" s="250"/>
      <c r="T42" s="250"/>
      <c r="U42" s="35"/>
    </row>
    <row r="43" spans="1:21" s="4" customFormat="1" ht="26.25" customHeight="1" x14ac:dyDescent="0.25">
      <c r="A43" s="32"/>
      <c r="B43" s="295" t="s">
        <v>8</v>
      </c>
      <c r="C43" s="15"/>
      <c r="D43" s="763" t="str">
        <f>MID(INSTRUCCIONES!I77,1,50)</f>
        <v/>
      </c>
      <c r="E43" s="763"/>
      <c r="F43" s="763"/>
      <c r="G43" s="763"/>
      <c r="H43" s="15"/>
      <c r="I43" s="15"/>
      <c r="J43" s="15"/>
      <c r="K43" s="295" t="s">
        <v>9</v>
      </c>
      <c r="L43" s="15"/>
      <c r="M43" s="764">
        <f ca="1">TODAY()</f>
        <v>45100</v>
      </c>
      <c r="N43" s="764"/>
      <c r="O43" s="764"/>
      <c r="P43" s="764"/>
      <c r="Q43" s="15"/>
      <c r="R43" s="15"/>
      <c r="S43" s="15"/>
      <c r="T43" s="15"/>
      <c r="U43" s="33"/>
    </row>
    <row r="44" spans="1:21" s="3" customFormat="1" ht="5.25" customHeight="1" x14ac:dyDescent="0.25">
      <c r="A44" s="293"/>
      <c r="B44" s="294"/>
      <c r="C44" s="250"/>
      <c r="D44" s="212"/>
      <c r="E44" s="212"/>
      <c r="F44" s="212"/>
      <c r="G44" s="212"/>
      <c r="H44" s="250"/>
      <c r="I44" s="250"/>
      <c r="J44" s="250"/>
      <c r="K44" s="294"/>
      <c r="L44" s="250"/>
      <c r="M44" s="296"/>
      <c r="N44" s="296"/>
      <c r="O44" s="296"/>
      <c r="P44" s="296"/>
      <c r="Q44" s="250"/>
      <c r="R44" s="250"/>
      <c r="S44" s="250"/>
      <c r="T44" s="250"/>
      <c r="U44" s="297"/>
    </row>
    <row r="45" spans="1:21" ht="182.25" customHeight="1" x14ac:dyDescent="0.25">
      <c r="A45" s="760" t="str">
        <f>'Form. Apertura Caja Ahorro PN'!A89:U89</f>
        <v xml:space="preserve">Estimado cliente, le informamos y recomendamos: 
▪ Hacer uso de su tarjeta de débito dentro de los 35 días de haber sido entregada caso contrario la misma se inactivará por falta de uso.
▪ Que la tarjeta de débito innominada que le ha sido entregada puede ser utilizada en el exterior y para realizar compras por internet, previa habilitación de los mismos, por el periodo requerido, a través de la Banca Digital, Bisa Responde o en cualquiera de nuestras oficinas a nivel nacional. Únicamente la tarjeta de débito se encuentra habilitada para realizar pagos por servicios TIGO por un monto diario de Bs. 1.000.-
▪ Que la tarjeta de débito se encuentra habilitada para realizar transacciones CONTACTLESS: 
     • Transacciones en POS con el ingreso del PIN hasta el límite diario establecido de la tarjeta de débito, sin el ingreso del PIN hasta un límite de Bs 150.- por operación y hasta un máximo de 4 transacciones al día.
     • Transacciones en ATM con uso de PIN de acuerdo al límite establecido en la tarjeta de débito. 
▪ Realizar periodicamente la revisión del extracto de su cuenta para verificar sus transacciones. 
▪ Que el plazo para solicitar la revisión de transacciones no reconocidas o no satisfactorias, realizadas con Tarjeta de Débito por internet, debe efectuarse antes de los cien (100) de realizada la transacción. Asimismo, dichas solicitudes pueden ser presentadas en los canales del Banco a su disposición (Página Web, Plataforma de atención al cliente o Bisa Responde), considerando lo siguiente:
   • No se deberá superar las 35 transacciones por cada solicitud presentada. 
   • El plazo estipulado en el presente comunicado no aplica al Seguro de Protección de Tarjeta de Débito.  </v>
      </c>
      <c r="B45" s="761"/>
      <c r="C45" s="761"/>
      <c r="D45" s="761"/>
      <c r="E45" s="761"/>
      <c r="F45" s="761"/>
      <c r="G45" s="761"/>
      <c r="H45" s="761"/>
      <c r="I45" s="761"/>
      <c r="J45" s="761"/>
      <c r="K45" s="761"/>
      <c r="L45" s="761"/>
      <c r="M45" s="761"/>
      <c r="N45" s="761"/>
      <c r="O45" s="761"/>
      <c r="P45" s="761"/>
      <c r="Q45" s="761"/>
      <c r="R45" s="761"/>
      <c r="S45" s="761"/>
      <c r="T45" s="761"/>
      <c r="U45" s="762"/>
    </row>
    <row r="46" spans="1:21" ht="27.75" customHeight="1" x14ac:dyDescent="0.25">
      <c r="A46" s="751" t="str">
        <f>'Form. Apertura Caja Ahorro PN'!A90</f>
        <v xml:space="preserve">▪ Que  Visa Internacional trabaja solamente con la moneda dólar estadounidense, por lo que las transacciones con la Tarjeta de Débito Bisa Efectiva en el exterior (moneda local), podrían aplicar doble tipo de cambio.
</v>
      </c>
      <c r="B46" s="752"/>
      <c r="C46" s="752"/>
      <c r="D46" s="752"/>
      <c r="E46" s="752"/>
      <c r="F46" s="752"/>
      <c r="G46" s="752"/>
      <c r="H46" s="752"/>
      <c r="I46" s="752"/>
      <c r="J46" s="752"/>
      <c r="K46" s="752"/>
      <c r="L46" s="752"/>
      <c r="M46" s="752"/>
      <c r="N46" s="752"/>
      <c r="O46" s="752"/>
      <c r="P46" s="752"/>
      <c r="Q46" s="752"/>
      <c r="R46" s="752"/>
      <c r="S46" s="752"/>
      <c r="T46" s="752"/>
      <c r="U46" s="753"/>
    </row>
    <row r="47" spans="1:21" ht="28.5" customHeight="1" x14ac:dyDescent="0.25">
      <c r="A47" s="754" t="s">
        <v>325</v>
      </c>
      <c r="B47" s="755"/>
      <c r="C47" s="755"/>
      <c r="D47" s="755"/>
      <c r="E47" s="755"/>
      <c r="F47" s="755"/>
      <c r="G47" s="755"/>
      <c r="H47" s="755"/>
      <c r="I47" s="755"/>
      <c r="J47" s="755"/>
      <c r="K47" s="755"/>
      <c r="L47" s="755"/>
      <c r="M47" s="755"/>
      <c r="N47" s="755"/>
      <c r="O47" s="755"/>
      <c r="P47" s="755"/>
      <c r="Q47" s="755"/>
      <c r="R47" s="755"/>
      <c r="S47" s="755"/>
      <c r="T47" s="755"/>
      <c r="U47" s="756"/>
    </row>
    <row r="48" spans="1:21" ht="27.75" customHeight="1" thickBot="1" x14ac:dyDescent="0.3">
      <c r="A48" s="39"/>
      <c r="B48" s="40"/>
      <c r="C48" s="40"/>
      <c r="D48" s="40"/>
      <c r="E48" s="40"/>
      <c r="F48" s="40"/>
      <c r="G48" s="40"/>
      <c r="H48" s="40"/>
      <c r="I48" s="40"/>
      <c r="J48" s="40"/>
      <c r="K48" s="40"/>
      <c r="L48" s="40"/>
      <c r="M48" s="40"/>
      <c r="N48" s="40"/>
      <c r="O48" s="40"/>
      <c r="P48" s="40"/>
      <c r="Q48" s="40"/>
      <c r="R48" s="40"/>
      <c r="S48" s="40"/>
      <c r="T48" s="40"/>
      <c r="U48" s="41"/>
    </row>
    <row r="79" hidden="1" x14ac:dyDescent="0.25"/>
    <row r="80" hidden="1" x14ac:dyDescent="0.25"/>
    <row r="81" hidden="1" x14ac:dyDescent="0.25"/>
  </sheetData>
  <sheetProtection algorithmName="SHA-512" hashValue="pNTpkDYJYscugKKXxMVVeAZjBCjlT67zkrhe8GDqhXSzG7+s2Lr9zm+Unzu5ubw+zqLhrW6cFw38lb6gmJnfXw==" saltValue="rHRgm25TqBISqaTzDlxX2g==" spinCount="100000" sheet="1" objects="1" scenarios="1" selectLockedCells="1" selectUnlockedCells="1"/>
  <customSheetViews>
    <customSheetView guid="{CB83FB30-7FD5-4246-8B00-5B26B2B206F0}" showPageBreaks="1" showGridLines="0" fitToPage="1" printArea="1" view="pageBreakPreview">
      <selection activeCell="P8" sqref="P8"/>
      <pageMargins left="0.70866141732283461" right="0.31496062992125984" top="0.74803149606299213" bottom="0.62992125984251968" header="0.31496062992125984" footer="0.11811023622047244"/>
      <pageSetup scale="80" fitToHeight="0" orientation="portrait" r:id="rId1"/>
    </customSheetView>
  </customSheetViews>
  <mergeCells count="53">
    <mergeCell ref="A46:U46"/>
    <mergeCell ref="A47:U47"/>
    <mergeCell ref="A17:U17"/>
    <mergeCell ref="K22:L22"/>
    <mergeCell ref="M22:O22"/>
    <mergeCell ref="K18:L18"/>
    <mergeCell ref="Q22:U22"/>
    <mergeCell ref="A29:U29"/>
    <mergeCell ref="A30:U30"/>
    <mergeCell ref="A45:U45"/>
    <mergeCell ref="A33:U33"/>
    <mergeCell ref="R39:T39"/>
    <mergeCell ref="D43:G43"/>
    <mergeCell ref="M43:P43"/>
    <mergeCell ref="A25:U25"/>
    <mergeCell ref="A32:U32"/>
    <mergeCell ref="N4:U4"/>
    <mergeCell ref="A1:U1"/>
    <mergeCell ref="M8:N8"/>
    <mergeCell ref="A14:H14"/>
    <mergeCell ref="M14:O14"/>
    <mergeCell ref="Q14:U14"/>
    <mergeCell ref="I9:U9"/>
    <mergeCell ref="A8:H9"/>
    <mergeCell ref="A6:U6"/>
    <mergeCell ref="A7:U7"/>
    <mergeCell ref="A12:U12"/>
    <mergeCell ref="K10:L10"/>
    <mergeCell ref="M10:N10"/>
    <mergeCell ref="A16:U16"/>
    <mergeCell ref="C39:K41"/>
    <mergeCell ref="M2:Q2"/>
    <mergeCell ref="S2:U2"/>
    <mergeCell ref="O8:P8"/>
    <mergeCell ref="C37:K38"/>
    <mergeCell ref="I3:J3"/>
    <mergeCell ref="I4:J4"/>
    <mergeCell ref="A3:H3"/>
    <mergeCell ref="A4:H4"/>
    <mergeCell ref="K3:M3"/>
    <mergeCell ref="K4:M4"/>
    <mergeCell ref="N3:U3"/>
    <mergeCell ref="A27:U27"/>
    <mergeCell ref="A5:U5"/>
    <mergeCell ref="Q8:U8"/>
    <mergeCell ref="C42:K42"/>
    <mergeCell ref="A18:H18"/>
    <mergeCell ref="M18:O18"/>
    <mergeCell ref="Q18:U18"/>
    <mergeCell ref="A22:H22"/>
    <mergeCell ref="Q20:U20"/>
    <mergeCell ref="M20:O20"/>
    <mergeCell ref="K20:L20"/>
  </mergeCells>
  <conditionalFormatting sqref="Q14:U14">
    <cfRule type="cellIs" dxfId="29" priority="9" operator="equal">
      <formula>0</formula>
    </cfRule>
  </conditionalFormatting>
  <conditionalFormatting sqref="Q18:U18">
    <cfRule type="cellIs" dxfId="28" priority="8" operator="equal">
      <formula>0</formula>
    </cfRule>
  </conditionalFormatting>
  <conditionalFormatting sqref="L41">
    <cfRule type="expression" dxfId="27" priority="7">
      <formula>$I$18&lt;&gt;""</formula>
    </cfRule>
  </conditionalFormatting>
  <conditionalFormatting sqref="M41">
    <cfRule type="expression" dxfId="26" priority="6">
      <formula>$I$18&lt;&gt;""</formula>
    </cfRule>
  </conditionalFormatting>
  <conditionalFormatting sqref="Q20:U20">
    <cfRule type="cellIs" dxfId="25" priority="5" operator="equal">
      <formula>0</formula>
    </cfRule>
  </conditionalFormatting>
  <conditionalFormatting sqref="L39">
    <cfRule type="expression" dxfId="24" priority="4">
      <formula>$M$39=""</formula>
    </cfRule>
  </conditionalFormatting>
  <conditionalFormatting sqref="K10:N10">
    <cfRule type="expression" dxfId="23" priority="1">
      <formula>$I$10=""</formula>
    </cfRule>
    <cfRule type="expression" dxfId="22" priority="2">
      <formula>$I$10="NO APLICA"</formula>
    </cfRule>
    <cfRule type="expression" dxfId="21" priority="3">
      <formula>$I$10="RECHAZA"</formula>
    </cfRule>
  </conditionalFormatting>
  <pageMargins left="0.51181102362204722" right="0.31496062992125984" top="0.74803149606299213" bottom="0.62992125984251968" header="0.31496062992125984" footer="0.11811023622047245"/>
  <pageSetup scale="75" fitToHeight="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6">
    <pageSetUpPr fitToPage="1"/>
  </sheetPr>
  <dimension ref="A1:V42"/>
  <sheetViews>
    <sheetView showGridLines="0" view="pageBreakPreview" zoomScaleNormal="110" zoomScaleSheetLayoutView="100" workbookViewId="0">
      <selection activeCell="W2" sqref="W2"/>
    </sheetView>
  </sheetViews>
  <sheetFormatPr baseColWidth="10" defaultColWidth="11.42578125" defaultRowHeight="12" x14ac:dyDescent="0.25"/>
  <cols>
    <col min="1" max="3" width="3.28515625" style="82" customWidth="1"/>
    <col min="4" max="4" width="2.85546875" style="82" customWidth="1"/>
    <col min="5" max="5" width="7.5703125" style="82" customWidth="1"/>
    <col min="6" max="7" width="3" style="82" customWidth="1"/>
    <col min="8" max="8" width="6" style="82" customWidth="1"/>
    <col min="9" max="9" width="16.85546875" style="82" customWidth="1"/>
    <col min="10" max="10" width="3.28515625" style="82" customWidth="1"/>
    <col min="11" max="11" width="10" style="82" customWidth="1"/>
    <col min="12" max="12" width="4.5703125" style="82" customWidth="1"/>
    <col min="13" max="13" width="13" style="82" customWidth="1"/>
    <col min="14" max="14" width="2.7109375" style="82" customWidth="1"/>
    <col min="15" max="15" width="3" style="82" customWidth="1"/>
    <col min="16" max="16" width="20.28515625" style="82" customWidth="1"/>
    <col min="17" max="17" width="6.140625" style="82" customWidth="1"/>
    <col min="18" max="19" width="3.5703125" style="82" customWidth="1"/>
    <col min="20" max="20" width="5.5703125" style="82" customWidth="1"/>
    <col min="21" max="21" width="4.28515625" style="82" customWidth="1"/>
    <col min="22" max="22" width="3" style="82" customWidth="1"/>
    <col min="23" max="16384" width="11.42578125" style="82"/>
  </cols>
  <sheetData>
    <row r="1" spans="1:22" ht="87" customHeight="1" x14ac:dyDescent="0.25">
      <c r="A1" s="594"/>
      <c r="B1" s="595"/>
      <c r="C1" s="595"/>
      <c r="D1" s="595"/>
      <c r="E1" s="595"/>
      <c r="F1" s="595"/>
      <c r="G1" s="595"/>
      <c r="H1" s="595"/>
      <c r="I1" s="595"/>
      <c r="J1" s="595"/>
      <c r="K1" s="595"/>
      <c r="L1" s="595"/>
      <c r="M1" s="595"/>
      <c r="N1" s="595"/>
      <c r="O1" s="595"/>
      <c r="P1" s="595"/>
      <c r="Q1" s="595"/>
      <c r="R1" s="595"/>
      <c r="S1" s="595"/>
      <c r="T1" s="595"/>
      <c r="U1" s="743"/>
    </row>
    <row r="2" spans="1:22" ht="14.25" customHeight="1" x14ac:dyDescent="0.25">
      <c r="A2" s="23" t="s">
        <v>47</v>
      </c>
      <c r="B2" s="14"/>
      <c r="C2" s="14"/>
      <c r="D2" s="14"/>
      <c r="E2" s="14"/>
      <c r="F2" s="14"/>
      <c r="G2" s="14"/>
      <c r="H2" s="14"/>
      <c r="I2" s="14"/>
      <c r="J2" s="14"/>
      <c r="K2" s="14"/>
      <c r="L2" s="14"/>
      <c r="M2" s="726" t="str">
        <f>MID('Form. Apertura Caja Ahorro PN'!L2,1,35)</f>
        <v/>
      </c>
      <c r="N2" s="726"/>
      <c r="O2" s="726"/>
      <c r="P2" s="726"/>
      <c r="Q2" s="726"/>
      <c r="R2" s="14"/>
      <c r="S2" s="727">
        <f ca="1">NOW()</f>
        <v>45100.55720520833</v>
      </c>
      <c r="T2" s="727"/>
      <c r="U2" s="728"/>
    </row>
    <row r="3" spans="1:22" s="22" customFormat="1" ht="21.75" customHeight="1" x14ac:dyDescent="0.25">
      <c r="A3" s="765" t="s">
        <v>145</v>
      </c>
      <c r="B3" s="766"/>
      <c r="C3" s="766"/>
      <c r="D3" s="766"/>
      <c r="E3" s="766"/>
      <c r="F3" s="766"/>
      <c r="G3" s="766"/>
      <c r="H3" s="767"/>
      <c r="I3" s="768" t="str">
        <f>MID(INSTRUCCIONES!H42,1,30)</f>
        <v/>
      </c>
      <c r="J3" s="768"/>
      <c r="K3" s="778" t="s">
        <v>147</v>
      </c>
      <c r="L3" s="779"/>
      <c r="M3" s="780"/>
      <c r="N3" s="768" t="str">
        <f>MID(INSTRUCCIONES!Q49,1,12)</f>
        <v/>
      </c>
      <c r="O3" s="768"/>
      <c r="P3" s="768"/>
      <c r="Q3" s="768"/>
      <c r="R3" s="768"/>
      <c r="S3" s="768"/>
      <c r="T3" s="768"/>
      <c r="U3" s="772"/>
      <c r="V3" s="6"/>
    </row>
    <row r="4" spans="1:22" s="10" customFormat="1" ht="21.75" customHeight="1" x14ac:dyDescent="0.25">
      <c r="A4" s="765" t="s">
        <v>146</v>
      </c>
      <c r="B4" s="766"/>
      <c r="C4" s="766"/>
      <c r="D4" s="766"/>
      <c r="E4" s="766"/>
      <c r="F4" s="766"/>
      <c r="G4" s="766"/>
      <c r="H4" s="767"/>
      <c r="I4" s="768" t="str">
        <f>MID(INSTRUCCIONES!R42,1,30)</f>
        <v/>
      </c>
      <c r="J4" s="768"/>
      <c r="K4" s="769" t="s">
        <v>148</v>
      </c>
      <c r="L4" s="770"/>
      <c r="M4" s="771"/>
      <c r="N4" s="768" t="str">
        <f>MID(INSTRUCCIONES!L42,1,30)</f>
        <v/>
      </c>
      <c r="O4" s="768"/>
      <c r="P4" s="768"/>
      <c r="Q4" s="768"/>
      <c r="R4" s="768"/>
      <c r="S4" s="768"/>
      <c r="T4" s="768"/>
      <c r="U4" s="772"/>
    </row>
    <row r="5" spans="1:22" ht="14.25" customHeight="1" x14ac:dyDescent="0.25">
      <c r="A5" s="773" t="s">
        <v>5</v>
      </c>
      <c r="B5" s="774"/>
      <c r="C5" s="774"/>
      <c r="D5" s="774"/>
      <c r="E5" s="774"/>
      <c r="F5" s="774"/>
      <c r="G5" s="774"/>
      <c r="H5" s="774"/>
      <c r="I5" s="774"/>
      <c r="J5" s="774"/>
      <c r="K5" s="774"/>
      <c r="L5" s="774"/>
      <c r="M5" s="774"/>
      <c r="N5" s="774"/>
      <c r="O5" s="774"/>
      <c r="P5" s="774"/>
      <c r="Q5" s="774"/>
      <c r="R5" s="774"/>
      <c r="S5" s="774"/>
      <c r="T5" s="774"/>
      <c r="U5" s="775"/>
    </row>
    <row r="6" spans="1:22" ht="14.25" customHeight="1" x14ac:dyDescent="0.25">
      <c r="A6" s="470" t="s">
        <v>194</v>
      </c>
      <c r="B6" s="470"/>
      <c r="C6" s="470"/>
      <c r="D6" s="470"/>
      <c r="E6" s="470"/>
      <c r="F6" s="470"/>
      <c r="G6" s="470"/>
      <c r="H6" s="470"/>
      <c r="I6" s="470"/>
      <c r="J6" s="470"/>
      <c r="K6" s="470"/>
      <c r="L6" s="470"/>
      <c r="M6" s="470"/>
      <c r="N6" s="470"/>
      <c r="O6" s="470"/>
      <c r="P6" s="470"/>
      <c r="Q6" s="470"/>
      <c r="R6" s="470"/>
      <c r="S6" s="470"/>
      <c r="T6" s="470"/>
      <c r="U6" s="471"/>
    </row>
    <row r="7" spans="1:22" ht="5.25" customHeight="1" x14ac:dyDescent="0.25">
      <c r="A7" s="76"/>
      <c r="B7" s="76"/>
      <c r="C7" s="76"/>
      <c r="D7" s="76"/>
      <c r="E7" s="76"/>
      <c r="F7" s="76"/>
      <c r="G7" s="76"/>
      <c r="H7" s="76"/>
      <c r="I7" s="76"/>
      <c r="J7" s="76"/>
      <c r="K7" s="76"/>
      <c r="L7" s="76"/>
      <c r="M7" s="76"/>
      <c r="N7" s="76"/>
      <c r="O7" s="76"/>
      <c r="P7" s="76"/>
      <c r="Q7" s="76"/>
      <c r="R7" s="76"/>
      <c r="S7" s="76"/>
      <c r="T7" s="76"/>
      <c r="U7" s="76"/>
    </row>
    <row r="8" spans="1:22" s="43" customFormat="1" ht="24.75" customHeight="1" x14ac:dyDescent="0.25">
      <c r="A8" s="794" t="s">
        <v>316</v>
      </c>
      <c r="B8" s="451"/>
      <c r="C8" s="451"/>
      <c r="D8" s="451"/>
      <c r="E8" s="451"/>
      <c r="F8" s="451"/>
      <c r="G8" s="451"/>
      <c r="H8" s="451"/>
      <c r="I8" s="115" t="str">
        <f>MID(INSTRUCCIONES!I49,1,30)</f>
        <v/>
      </c>
      <c r="J8" s="116"/>
      <c r="K8" s="25" t="s">
        <v>318</v>
      </c>
      <c r="M8" s="804" t="str">
        <f>MID(INSTRUCCIONES!M49,1,29)</f>
        <v/>
      </c>
      <c r="N8" s="805"/>
      <c r="O8" s="806" t="str">
        <f>MID(INSTRUCCIONES!P49,1,40)</f>
        <v/>
      </c>
      <c r="P8" s="806"/>
      <c r="Q8" s="795" t="str">
        <f>IF(AND(INSTRUCCIONES!I49&lt;&gt;"RECHAZO",AUX!A1&gt;=76),MID(AUX!B43,1,20),IF(AND(INSTRUCCIONES!I49&lt;&gt;"RECHAZO",AUX!A1&lt;76),MID(AUX!B21,1,20),""))</f>
        <v/>
      </c>
      <c r="R8" s="795"/>
      <c r="S8" s="795"/>
      <c r="T8" s="795"/>
      <c r="U8" s="795"/>
      <c r="V8" s="18"/>
    </row>
    <row r="9" spans="1:22" s="8" customFormat="1" ht="23.25" customHeight="1" x14ac:dyDescent="0.25">
      <c r="A9" s="794"/>
      <c r="B9" s="451"/>
      <c r="C9" s="451"/>
      <c r="D9" s="451"/>
      <c r="E9" s="451"/>
      <c r="F9" s="451"/>
      <c r="G9" s="451"/>
      <c r="H9" s="451"/>
      <c r="I9" s="802" t="s">
        <v>299</v>
      </c>
      <c r="J9" s="802"/>
      <c r="K9" s="802"/>
      <c r="L9" s="802"/>
      <c r="M9" s="802"/>
      <c r="N9" s="802"/>
      <c r="O9" s="802"/>
      <c r="P9" s="802"/>
      <c r="Q9" s="802"/>
      <c r="R9" s="802"/>
      <c r="S9" s="802"/>
      <c r="T9" s="802"/>
      <c r="U9" s="803"/>
      <c r="V9" s="9"/>
    </row>
    <row r="10" spans="1:22" s="43" customFormat="1" ht="22.5" customHeight="1" x14ac:dyDescent="0.25">
      <c r="A10" s="24" t="s">
        <v>187</v>
      </c>
      <c r="C10" s="18"/>
      <c r="D10" s="18"/>
      <c r="E10" s="18"/>
      <c r="F10" s="18"/>
      <c r="G10" s="18"/>
      <c r="H10" s="18"/>
      <c r="I10" s="115" t="str">
        <f>MID(INSTRUCCIONES!I50,1,30)</f>
        <v/>
      </c>
      <c r="J10" s="18"/>
      <c r="K10" s="776" t="s">
        <v>61</v>
      </c>
      <c r="L10" s="776"/>
      <c r="M10" s="776"/>
      <c r="N10" s="776"/>
      <c r="O10" s="776"/>
      <c r="P10" s="776"/>
      <c r="Q10" s="776"/>
      <c r="R10" s="776"/>
      <c r="S10" s="776"/>
      <c r="T10" s="776"/>
      <c r="U10" s="777"/>
    </row>
    <row r="11" spans="1:22" s="43" customFormat="1" ht="6" customHeight="1" x14ac:dyDescent="0.25">
      <c r="A11" s="24"/>
      <c r="C11" s="18"/>
      <c r="D11" s="18"/>
      <c r="E11" s="18"/>
      <c r="F11" s="18"/>
      <c r="G11" s="18"/>
      <c r="H11" s="18"/>
      <c r="I11" s="18"/>
      <c r="J11" s="18"/>
      <c r="L11" s="18"/>
      <c r="M11" s="18"/>
      <c r="N11" s="18"/>
      <c r="O11" s="18"/>
      <c r="U11" s="26"/>
    </row>
    <row r="12" spans="1:22" s="43" customFormat="1" ht="15.75" hidden="1" customHeight="1" x14ac:dyDescent="0.25">
      <c r="A12" s="470" t="s">
        <v>314</v>
      </c>
      <c r="B12" s="470"/>
      <c r="C12" s="470"/>
      <c r="D12" s="470"/>
      <c r="E12" s="470"/>
      <c r="F12" s="470"/>
      <c r="G12" s="470"/>
      <c r="H12" s="470"/>
      <c r="I12" s="470"/>
      <c r="J12" s="470"/>
      <c r="K12" s="470"/>
      <c r="L12" s="470"/>
      <c r="M12" s="470"/>
      <c r="N12" s="470"/>
      <c r="O12" s="470"/>
      <c r="P12" s="470"/>
      <c r="Q12" s="470"/>
      <c r="R12" s="470"/>
      <c r="S12" s="470"/>
      <c r="T12" s="470"/>
      <c r="U12" s="471"/>
    </row>
    <row r="13" spans="1:22" s="43" customFormat="1" ht="5.25" hidden="1" customHeight="1" x14ac:dyDescent="0.25">
      <c r="A13" s="24"/>
      <c r="C13" s="18"/>
      <c r="D13" s="18"/>
      <c r="E13" s="18"/>
      <c r="F13" s="18"/>
      <c r="G13" s="18"/>
      <c r="H13" s="18"/>
      <c r="I13" s="18"/>
      <c r="J13" s="18"/>
      <c r="L13" s="18"/>
      <c r="M13" s="18"/>
      <c r="N13" s="18"/>
      <c r="O13" s="18"/>
    </row>
    <row r="14" spans="1:22" s="43" customFormat="1" ht="22.5" hidden="1" customHeight="1" x14ac:dyDescent="0.25">
      <c r="A14" s="794" t="s">
        <v>310</v>
      </c>
      <c r="B14" s="451"/>
      <c r="C14" s="451"/>
      <c r="D14" s="451"/>
      <c r="E14" s="451"/>
      <c r="F14" s="451"/>
      <c r="G14" s="451"/>
      <c r="H14" s="451"/>
      <c r="I14" s="115" t="str">
        <f>MID(INSTRUCCIONES!I56,1,30)</f>
        <v/>
      </c>
      <c r="J14" s="18"/>
      <c r="K14" s="43" t="s">
        <v>311</v>
      </c>
      <c r="L14" s="18"/>
      <c r="M14" s="797" t="str">
        <f>MID(INSTRUCCIONES!M56,1,50)</f>
        <v/>
      </c>
      <c r="N14" s="797"/>
      <c r="O14" s="797"/>
      <c r="P14" s="77" t="s">
        <v>191</v>
      </c>
      <c r="Q14" s="800">
        <f>INSTRUCCIONES!Q56</f>
        <v>0</v>
      </c>
      <c r="R14" s="800"/>
      <c r="S14" s="800"/>
      <c r="T14" s="800"/>
      <c r="U14" s="800"/>
    </row>
    <row r="15" spans="1:22" s="43" customFormat="1" ht="5.25" hidden="1" customHeight="1" x14ac:dyDescent="0.25">
      <c r="A15" s="24"/>
      <c r="C15" s="18"/>
      <c r="D15" s="18"/>
      <c r="E15" s="18"/>
      <c r="F15" s="18"/>
      <c r="G15" s="18"/>
      <c r="H15" s="18"/>
      <c r="I15" s="18"/>
      <c r="J15" s="18"/>
      <c r="L15" s="18"/>
      <c r="M15" s="18"/>
      <c r="N15" s="18"/>
      <c r="O15" s="18"/>
      <c r="P15" s="18"/>
      <c r="Q15" s="27"/>
      <c r="R15" s="27"/>
      <c r="S15" s="27"/>
      <c r="T15" s="27"/>
      <c r="U15" s="28"/>
    </row>
    <row r="16" spans="1:22" s="43" customFormat="1" ht="15.75" hidden="1" customHeight="1" x14ac:dyDescent="0.25">
      <c r="A16" s="470" t="s">
        <v>315</v>
      </c>
      <c r="B16" s="470"/>
      <c r="C16" s="470"/>
      <c r="D16" s="470"/>
      <c r="E16" s="470"/>
      <c r="F16" s="470"/>
      <c r="G16" s="470"/>
      <c r="H16" s="470"/>
      <c r="I16" s="470"/>
      <c r="J16" s="470"/>
      <c r="K16" s="470"/>
      <c r="L16" s="470"/>
      <c r="M16" s="470"/>
      <c r="N16" s="470"/>
      <c r="O16" s="470"/>
      <c r="P16" s="470"/>
      <c r="Q16" s="470"/>
      <c r="R16" s="470"/>
      <c r="S16" s="470"/>
      <c r="T16" s="470"/>
      <c r="U16" s="471"/>
    </row>
    <row r="17" spans="1:21" s="43" customFormat="1" ht="16.5" hidden="1" customHeight="1" x14ac:dyDescent="0.25">
      <c r="A17" s="798" t="str">
        <f>'Form. Apertura Caja Ahorro PN'!A70</f>
        <v>La afiliación al servicio habilita todas las funcionalidades del mismo y asocia todos los productos activos del cliente a la fecha. El límite diario establecido aplica a cada funcionalidad de la Banca Digital.</v>
      </c>
      <c r="B17" s="799"/>
      <c r="C17" s="799"/>
      <c r="D17" s="799"/>
      <c r="E17" s="799"/>
      <c r="F17" s="799"/>
      <c r="G17" s="799"/>
      <c r="H17" s="799"/>
      <c r="I17" s="799"/>
      <c r="J17" s="799"/>
      <c r="K17" s="799"/>
      <c r="L17" s="799"/>
      <c r="M17" s="799"/>
      <c r="N17" s="799"/>
      <c r="O17" s="799"/>
      <c r="P17" s="799"/>
      <c r="Q17" s="799"/>
      <c r="R17" s="799"/>
      <c r="S17" s="799"/>
      <c r="T17" s="799"/>
      <c r="U17" s="799"/>
    </row>
    <row r="18" spans="1:21" s="43" customFormat="1" ht="22.5" hidden="1" customHeight="1" x14ac:dyDescent="0.25">
      <c r="A18" s="794" t="s">
        <v>313</v>
      </c>
      <c r="B18" s="451"/>
      <c r="C18" s="451"/>
      <c r="D18" s="451"/>
      <c r="E18" s="451"/>
      <c r="F18" s="451"/>
      <c r="G18" s="451"/>
      <c r="H18" s="451"/>
      <c r="I18" s="115" t="str">
        <f>MID(INSTRUCCIONES!I60,1,30)</f>
        <v/>
      </c>
      <c r="J18" s="18"/>
      <c r="K18" s="451" t="s">
        <v>312</v>
      </c>
      <c r="L18" s="796"/>
      <c r="M18" s="797" t="str">
        <f>MID(INSTRUCCIONES!M60,1,50)</f>
        <v/>
      </c>
      <c r="N18" s="797"/>
      <c r="O18" s="797"/>
      <c r="P18" s="77" t="s">
        <v>109</v>
      </c>
      <c r="Q18" s="801" t="str">
        <f>INSTRUCCIONES!Q60</f>
        <v/>
      </c>
      <c r="R18" s="801"/>
      <c r="S18" s="801"/>
      <c r="T18" s="801"/>
      <c r="U18" s="801"/>
    </row>
    <row r="19" spans="1:21" s="43" customFormat="1" ht="6" hidden="1" customHeight="1" x14ac:dyDescent="0.25">
      <c r="A19" s="24"/>
      <c r="C19" s="18"/>
      <c r="D19" s="18"/>
      <c r="E19" s="18"/>
      <c r="F19" s="18"/>
      <c r="G19" s="18"/>
      <c r="H19" s="18"/>
      <c r="I19" s="18"/>
      <c r="J19" s="18"/>
      <c r="L19" s="18"/>
      <c r="M19" s="18"/>
      <c r="N19" s="18"/>
      <c r="O19" s="18"/>
      <c r="P19" s="18"/>
      <c r="Q19" s="27"/>
      <c r="R19" s="27"/>
      <c r="S19" s="27"/>
      <c r="T19" s="27"/>
      <c r="U19" s="28"/>
    </row>
    <row r="20" spans="1:21" s="43" customFormat="1" ht="25.5" hidden="1" customHeight="1" x14ac:dyDescent="0.25">
      <c r="A20" s="18"/>
      <c r="B20" s="18"/>
      <c r="C20" s="18"/>
      <c r="D20" s="18"/>
      <c r="E20" s="18"/>
      <c r="F20" s="18"/>
      <c r="G20" s="18"/>
      <c r="H20" s="18"/>
      <c r="I20" s="18"/>
      <c r="J20" s="18"/>
      <c r="K20" s="43" t="s">
        <v>311</v>
      </c>
      <c r="L20" s="18"/>
      <c r="M20" s="797" t="str">
        <f>IF(INSTRUCCIONES!M61="","",INSTRUCCIONES!M61)</f>
        <v>10.000.-</v>
      </c>
      <c r="N20" s="797"/>
      <c r="O20" s="797"/>
      <c r="P20" s="77" t="s">
        <v>191</v>
      </c>
      <c r="Q20" s="800" t="str">
        <f>IF(INSTRUCCIONES!Q61="","",INSTRUCCIONES!Q61)</f>
        <v>10.000.-</v>
      </c>
      <c r="R20" s="800"/>
      <c r="S20" s="800"/>
      <c r="T20" s="800"/>
      <c r="U20" s="800"/>
    </row>
    <row r="21" spans="1:21" s="43" customFormat="1" ht="5.25" hidden="1" customHeight="1" x14ac:dyDescent="0.25">
      <c r="A21" s="24"/>
      <c r="C21" s="18"/>
      <c r="D21" s="18"/>
      <c r="E21" s="18"/>
      <c r="F21" s="18"/>
      <c r="G21" s="18"/>
      <c r="H21" s="18"/>
      <c r="I21" s="18"/>
      <c r="J21" s="18"/>
      <c r="L21" s="18"/>
      <c r="M21" s="18"/>
      <c r="N21" s="18"/>
      <c r="O21" s="18"/>
      <c r="P21" s="18"/>
      <c r="Q21" s="27"/>
      <c r="R21" s="27"/>
      <c r="S21" s="27"/>
      <c r="T21" s="27"/>
      <c r="U21" s="28"/>
    </row>
    <row r="22" spans="1:21" s="43" customFormat="1" ht="15.75" hidden="1" customHeight="1" x14ac:dyDescent="0.25">
      <c r="A22" s="470" t="s">
        <v>319</v>
      </c>
      <c r="B22" s="470"/>
      <c r="C22" s="470"/>
      <c r="D22" s="470"/>
      <c r="E22" s="470"/>
      <c r="F22" s="470"/>
      <c r="G22" s="470"/>
      <c r="H22" s="470"/>
      <c r="I22" s="470"/>
      <c r="J22" s="470"/>
      <c r="K22" s="470"/>
      <c r="L22" s="470"/>
      <c r="M22" s="470"/>
      <c r="N22" s="470"/>
      <c r="O22" s="470"/>
      <c r="P22" s="470"/>
      <c r="Q22" s="470"/>
      <c r="R22" s="470"/>
      <c r="S22" s="470"/>
      <c r="T22" s="470"/>
      <c r="U22" s="471"/>
    </row>
    <row r="23" spans="1:21" s="43" customFormat="1" ht="4.5" hidden="1" customHeight="1" x14ac:dyDescent="0.25"/>
    <row r="24" spans="1:21" s="43" customFormat="1" ht="21" hidden="1" customHeight="1" x14ac:dyDescent="0.25">
      <c r="A24" s="794" t="s">
        <v>317</v>
      </c>
      <c r="B24" s="451"/>
      <c r="C24" s="451"/>
      <c r="D24" s="451"/>
      <c r="E24" s="451"/>
      <c r="F24" s="451"/>
      <c r="G24" s="451"/>
      <c r="H24" s="451"/>
      <c r="I24" s="115" t="e">
        <f>MID(INSTRUCCIONES!#REF!,1,30)</f>
        <v>#REF!</v>
      </c>
      <c r="J24" s="18"/>
      <c r="K24" s="451" t="s">
        <v>312</v>
      </c>
      <c r="L24" s="451"/>
      <c r="M24" s="795" t="str">
        <f>IF(INSTRUCCIONES!M62="","",INSTRUCCIONES!M62)</f>
        <v/>
      </c>
      <c r="N24" s="795"/>
      <c r="O24" s="795"/>
      <c r="P24" s="43" t="s">
        <v>192</v>
      </c>
      <c r="Q24" s="797" t="str">
        <f>IF(INSTRUCCIONES!Q62="","",INSTRUCCIONES!Q62)</f>
        <v/>
      </c>
      <c r="R24" s="797"/>
      <c r="S24" s="797"/>
      <c r="T24" s="797"/>
      <c r="U24" s="797"/>
    </row>
    <row r="25" spans="1:21" s="43" customFormat="1" ht="5.25" hidden="1" customHeight="1" x14ac:dyDescent="0.25">
      <c r="A25" s="129"/>
      <c r="B25" s="77"/>
      <c r="C25" s="77"/>
      <c r="D25" s="77"/>
      <c r="E25" s="77"/>
      <c r="F25" s="77"/>
      <c r="G25" s="77"/>
      <c r="H25" s="77"/>
      <c r="J25" s="18"/>
      <c r="K25" s="77"/>
      <c r="L25" s="77"/>
      <c r="M25" s="117"/>
      <c r="N25" s="117"/>
      <c r="O25" s="117"/>
      <c r="Q25" s="117"/>
      <c r="R25" s="117"/>
      <c r="S25" s="117"/>
      <c r="T25" s="117"/>
      <c r="U25" s="29"/>
    </row>
    <row r="26" spans="1:21" s="43" customFormat="1" ht="14.25" hidden="1" customHeight="1" x14ac:dyDescent="0.25">
      <c r="A26" s="773" t="s">
        <v>193</v>
      </c>
      <c r="B26" s="774"/>
      <c r="C26" s="774"/>
      <c r="D26" s="774"/>
      <c r="E26" s="774"/>
      <c r="F26" s="774"/>
      <c r="G26" s="774"/>
      <c r="H26" s="774"/>
      <c r="I26" s="774"/>
      <c r="J26" s="774"/>
      <c r="K26" s="774"/>
      <c r="L26" s="774"/>
      <c r="M26" s="774"/>
      <c r="N26" s="774"/>
      <c r="O26" s="774"/>
      <c r="P26" s="774"/>
      <c r="Q26" s="774"/>
      <c r="R26" s="774"/>
      <c r="S26" s="774"/>
      <c r="T26" s="774"/>
      <c r="U26" s="775"/>
    </row>
    <row r="27" spans="1:21" s="43" customFormat="1" ht="27" hidden="1" customHeight="1" x14ac:dyDescent="0.25">
      <c r="A27" s="781" t="str">
        <f>'Form. Apertura Caja Ahorro PN'!A23:U23</f>
        <v xml:space="preserve">Declaro la afiliación al Seguro de Protección Integral de mi tarjeta de débito y autorizo en forma irrevocable al Banco para que efectúe el cobro de la prima mensual o anual, de la siguiente manera:
</v>
      </c>
      <c r="B27" s="782"/>
      <c r="C27" s="782"/>
      <c r="D27" s="782"/>
      <c r="E27" s="782"/>
      <c r="F27" s="782"/>
      <c r="G27" s="782"/>
      <c r="H27" s="782"/>
      <c r="I27" s="782"/>
      <c r="J27" s="782"/>
      <c r="K27" s="782"/>
      <c r="L27" s="782"/>
      <c r="M27" s="782"/>
      <c r="N27" s="782"/>
      <c r="O27" s="782"/>
      <c r="P27" s="782"/>
      <c r="Q27" s="782"/>
      <c r="R27" s="782"/>
      <c r="S27" s="782"/>
      <c r="T27" s="782"/>
      <c r="U27" s="783"/>
    </row>
    <row r="28" spans="1:21" s="43" customFormat="1" ht="20.25" hidden="1" customHeight="1" x14ac:dyDescent="0.25">
      <c r="A28" s="784" t="str">
        <f>'Form. Apertura Caja Ahorro PN'!A24:U24</f>
        <v>El cobro se realizará mediante débito automático de la cuenta de caja de ahorro primaria establecida en mi tarjeta de débito.</v>
      </c>
      <c r="B28" s="449"/>
      <c r="C28" s="449"/>
      <c r="D28" s="449"/>
      <c r="E28" s="449"/>
      <c r="F28" s="449"/>
      <c r="G28" s="449"/>
      <c r="H28" s="449"/>
      <c r="I28" s="449"/>
      <c r="J28" s="449"/>
      <c r="K28" s="449"/>
      <c r="L28" s="449"/>
      <c r="M28" s="449"/>
      <c r="N28" s="449"/>
      <c r="O28" s="449"/>
      <c r="P28" s="449"/>
      <c r="Q28" s="449"/>
      <c r="R28" s="449"/>
      <c r="S28" s="449"/>
      <c r="T28" s="449"/>
      <c r="U28" s="785"/>
    </row>
    <row r="29" spans="1:21" s="43" customFormat="1" ht="41.25" hidden="1" customHeight="1" x14ac:dyDescent="0.25">
      <c r="A29" s="781" t="str">
        <f>'Form. Apertura Caja Ahorro PN'!A25:U25</f>
        <v xml:space="preserve">El suscrito declara conocer que la prima del Seguro de Protección Integral de Usuarios Financieros se paga de forma mensual o anual, según su selección, y mediante débito automático. Asimismo, el suscrito autoriza al Banco entregar a la Compañía Aseguradora para fines pertinentes, las correspondientes imágenes grabadas en los cajeros automáticos, en caso de presentarse un siniestro y posterior reclamo. 
</v>
      </c>
      <c r="B29" s="782"/>
      <c r="C29" s="782"/>
      <c r="D29" s="782"/>
      <c r="E29" s="782"/>
      <c r="F29" s="782"/>
      <c r="G29" s="782"/>
      <c r="H29" s="782"/>
      <c r="I29" s="782"/>
      <c r="J29" s="782"/>
      <c r="K29" s="782"/>
      <c r="L29" s="782"/>
      <c r="M29" s="782"/>
      <c r="N29" s="782"/>
      <c r="O29" s="782"/>
      <c r="P29" s="782"/>
      <c r="Q29" s="782"/>
      <c r="R29" s="782"/>
      <c r="S29" s="782"/>
      <c r="T29" s="782"/>
      <c r="U29" s="783"/>
    </row>
    <row r="30" spans="1:21" x14ac:dyDescent="0.25">
      <c r="A30" s="773" t="s">
        <v>19</v>
      </c>
      <c r="B30" s="774"/>
      <c r="C30" s="774"/>
      <c r="D30" s="774"/>
      <c r="E30" s="774"/>
      <c r="F30" s="774"/>
      <c r="G30" s="774"/>
      <c r="H30" s="774"/>
      <c r="I30" s="774"/>
      <c r="J30" s="774"/>
      <c r="K30" s="774"/>
      <c r="L30" s="774"/>
      <c r="M30" s="774"/>
      <c r="N30" s="774"/>
      <c r="O30" s="774"/>
      <c r="P30" s="774"/>
      <c r="Q30" s="774"/>
      <c r="R30" s="774"/>
      <c r="S30" s="774"/>
      <c r="T30" s="774"/>
      <c r="U30" s="775"/>
    </row>
    <row r="31" spans="1:21" s="3" customFormat="1" ht="5.25" customHeight="1" x14ac:dyDescent="0.25">
      <c r="A31" s="30"/>
      <c r="B31" s="82"/>
      <c r="C31" s="82"/>
      <c r="U31" s="31"/>
    </row>
    <row r="32" spans="1:21" s="15" customFormat="1" ht="15.75" customHeight="1" x14ac:dyDescent="0.25">
      <c r="A32" s="32"/>
      <c r="B32" s="16" t="str">
        <f>IF(I3&lt;&gt;"","X","")</f>
        <v/>
      </c>
      <c r="C32" s="15" t="s">
        <v>292</v>
      </c>
      <c r="L32" s="16" t="str">
        <f>MID('Form. Apertura Caja Ahorro PN'!L83,1,2)</f>
        <v/>
      </c>
      <c r="M32" s="15" t="s">
        <v>297</v>
      </c>
      <c r="U32" s="33"/>
    </row>
    <row r="33" spans="1:21" s="15" customFormat="1" ht="6" customHeight="1" x14ac:dyDescent="0.25">
      <c r="A33" s="32"/>
      <c r="B33" s="34"/>
      <c r="L33" s="34"/>
      <c r="U33" s="33"/>
    </row>
    <row r="34" spans="1:21" s="15" customFormat="1" ht="17.25" customHeight="1" x14ac:dyDescent="0.25">
      <c r="A34" s="32"/>
      <c r="B34" s="16" t="str">
        <f>IF(INSTRUCCIONES!M4="Web","X","")</f>
        <v/>
      </c>
      <c r="C34" s="569" t="s">
        <v>293</v>
      </c>
      <c r="D34" s="569"/>
      <c r="E34" s="569"/>
      <c r="F34" s="569"/>
      <c r="G34" s="569"/>
      <c r="H34" s="569"/>
      <c r="I34" s="569"/>
      <c r="J34" s="569"/>
      <c r="K34" s="569"/>
      <c r="L34" s="16" t="str">
        <f>IF(I10="ACEPTA","X","")</f>
        <v/>
      </c>
      <c r="M34" s="15" t="s">
        <v>294</v>
      </c>
      <c r="U34" s="33"/>
    </row>
    <row r="35" spans="1:21" s="15" customFormat="1" ht="22.5" customHeight="1" x14ac:dyDescent="0.25">
      <c r="A35" s="32"/>
      <c r="B35" s="34"/>
      <c r="C35" s="569"/>
      <c r="D35" s="569"/>
      <c r="E35" s="569"/>
      <c r="F35" s="569"/>
      <c r="G35" s="569"/>
      <c r="H35" s="569"/>
      <c r="I35" s="569"/>
      <c r="J35" s="569"/>
      <c r="K35" s="569"/>
      <c r="L35" s="34"/>
      <c r="U35" s="33"/>
    </row>
    <row r="36" spans="1:21" s="15" customFormat="1" ht="15.75" customHeight="1" x14ac:dyDescent="0.25">
      <c r="A36" s="32"/>
      <c r="C36" s="569"/>
      <c r="D36" s="569"/>
      <c r="E36" s="569"/>
      <c r="F36" s="569"/>
      <c r="G36" s="569"/>
      <c r="H36" s="569"/>
      <c r="I36" s="569"/>
      <c r="J36" s="569"/>
      <c r="K36" s="569"/>
      <c r="L36" s="16" t="str">
        <f>IF(I14="NUEVA","X","")</f>
        <v/>
      </c>
      <c r="M36" s="15" t="str">
        <f>IF(INSTRUCCIONES!Y57="","",INSTRUCCIONES!Y57)</f>
        <v/>
      </c>
      <c r="R36" s="708"/>
      <c r="S36" s="708"/>
      <c r="T36" s="708"/>
      <c r="U36" s="35"/>
    </row>
    <row r="37" spans="1:21" s="17" customFormat="1" ht="12" customHeight="1" x14ac:dyDescent="0.25">
      <c r="A37" s="36"/>
      <c r="C37" s="569"/>
      <c r="D37" s="569"/>
      <c r="E37" s="569"/>
      <c r="F37" s="569"/>
      <c r="G37" s="569"/>
      <c r="H37" s="569"/>
      <c r="I37" s="569"/>
      <c r="J37" s="569"/>
      <c r="K37" s="569"/>
      <c r="L37" s="34"/>
      <c r="M37" s="15"/>
      <c r="N37" s="15"/>
      <c r="O37" s="15"/>
      <c r="P37" s="15"/>
      <c r="Q37" s="15"/>
      <c r="U37" s="35"/>
    </row>
    <row r="38" spans="1:21" s="3" customFormat="1" ht="21.75" customHeight="1" x14ac:dyDescent="0.25">
      <c r="A38" s="30"/>
      <c r="B38" s="4" t="s">
        <v>8</v>
      </c>
      <c r="D38" s="792" t="str">
        <f>MID(INSTRUCCIONES!I77,1,50)</f>
        <v/>
      </c>
      <c r="E38" s="792"/>
      <c r="F38" s="792"/>
      <c r="G38" s="792"/>
      <c r="K38" s="4" t="s">
        <v>9</v>
      </c>
      <c r="M38" s="793">
        <f ca="1">TODAY()</f>
        <v>45100</v>
      </c>
      <c r="N38" s="793"/>
      <c r="O38" s="793"/>
      <c r="P38" s="793"/>
      <c r="U38" s="31"/>
    </row>
    <row r="39" spans="1:21" s="5" customFormat="1" x14ac:dyDescent="0.25">
      <c r="A39" s="37"/>
      <c r="B39" s="118"/>
      <c r="D39" s="119"/>
      <c r="E39" s="119"/>
      <c r="F39" s="119"/>
      <c r="G39" s="119"/>
      <c r="K39" s="118"/>
      <c r="M39" s="120"/>
      <c r="N39" s="120"/>
      <c r="O39" s="120"/>
      <c r="P39" s="120"/>
      <c r="U39" s="38"/>
    </row>
    <row r="40" spans="1:21" s="4" customFormat="1" ht="64.150000000000006" customHeight="1" x14ac:dyDescent="0.25">
      <c r="A40" s="786" t="s">
        <v>295</v>
      </c>
      <c r="B40" s="787"/>
      <c r="C40" s="787"/>
      <c r="D40" s="787"/>
      <c r="E40" s="787"/>
      <c r="F40" s="787"/>
      <c r="G40" s="787"/>
      <c r="H40" s="787"/>
      <c r="I40" s="787"/>
      <c r="J40" s="787"/>
      <c r="K40" s="787"/>
      <c r="L40" s="787"/>
      <c r="M40" s="787"/>
      <c r="N40" s="787"/>
      <c r="O40" s="787"/>
      <c r="P40" s="787"/>
      <c r="Q40" s="787"/>
      <c r="R40" s="787"/>
      <c r="S40" s="787"/>
      <c r="T40" s="787"/>
      <c r="U40" s="788"/>
    </row>
    <row r="41" spans="1:21" s="4" customFormat="1" ht="247.5" customHeight="1" x14ac:dyDescent="0.25">
      <c r="A41" s="789" t="s">
        <v>327</v>
      </c>
      <c r="B41" s="790"/>
      <c r="C41" s="790"/>
      <c r="D41" s="790"/>
      <c r="E41" s="790"/>
      <c r="F41" s="790"/>
      <c r="G41" s="790"/>
      <c r="H41" s="790"/>
      <c r="I41" s="790"/>
      <c r="J41" s="790"/>
      <c r="K41" s="790"/>
      <c r="L41" s="790"/>
      <c r="M41" s="790"/>
      <c r="N41" s="790"/>
      <c r="O41" s="790"/>
      <c r="P41" s="790"/>
      <c r="Q41" s="790"/>
      <c r="R41" s="790"/>
      <c r="S41" s="790"/>
      <c r="T41" s="790"/>
      <c r="U41" s="791"/>
    </row>
    <row r="42" spans="1:21" s="3" customFormat="1" ht="33.75" customHeight="1" thickBot="1" x14ac:dyDescent="0.3">
      <c r="A42" s="39"/>
      <c r="B42" s="40"/>
      <c r="C42" s="40"/>
      <c r="D42" s="40"/>
      <c r="E42" s="40"/>
      <c r="F42" s="40"/>
      <c r="G42" s="40"/>
      <c r="H42" s="40"/>
      <c r="I42" s="40"/>
      <c r="J42" s="40"/>
      <c r="K42" s="40"/>
      <c r="L42" s="40"/>
      <c r="M42" s="40"/>
      <c r="N42" s="40"/>
      <c r="O42" s="40"/>
      <c r="P42" s="40"/>
      <c r="Q42" s="40"/>
      <c r="R42" s="40"/>
      <c r="S42" s="40"/>
      <c r="T42" s="40"/>
      <c r="U42" s="41"/>
    </row>
  </sheetData>
  <sheetProtection algorithmName="SHA-512" hashValue="mO+jOW0rQttltdJMA4ZQzh/k7/FS9HHc1C/cil5WhHMjFVetmpMnZ0+S7wH7xkIcluhL9c1QIJhujeFwVXxbUA==" saltValue="T/D5YoQKVnHcwRRPHjt4hQ==" spinCount="100000" sheet="1" objects="1" scenarios="1" selectLockedCells="1" selectUnlockedCells="1"/>
  <mergeCells count="48">
    <mergeCell ref="A14:H14"/>
    <mergeCell ref="I9:U9"/>
    <mergeCell ref="A8:H9"/>
    <mergeCell ref="M8:N8"/>
    <mergeCell ref="O8:P8"/>
    <mergeCell ref="Q8:U8"/>
    <mergeCell ref="M14:O14"/>
    <mergeCell ref="Q14:U14"/>
    <mergeCell ref="A16:U16"/>
    <mergeCell ref="A17:U17"/>
    <mergeCell ref="M20:O20"/>
    <mergeCell ref="Q20:U20"/>
    <mergeCell ref="A18:H18"/>
    <mergeCell ref="M18:O18"/>
    <mergeCell ref="Q18:U18"/>
    <mergeCell ref="A24:H24"/>
    <mergeCell ref="K24:L24"/>
    <mergeCell ref="M24:O24"/>
    <mergeCell ref="K18:L18"/>
    <mergeCell ref="A26:U26"/>
    <mergeCell ref="A22:U22"/>
    <mergeCell ref="Q24:U24"/>
    <mergeCell ref="A27:U27"/>
    <mergeCell ref="A28:U28"/>
    <mergeCell ref="A29:U29"/>
    <mergeCell ref="A40:U40"/>
    <mergeCell ref="A41:U41"/>
    <mergeCell ref="A30:U30"/>
    <mergeCell ref="C34:K35"/>
    <mergeCell ref="C36:K37"/>
    <mergeCell ref="R36:T36"/>
    <mergeCell ref="D38:G38"/>
    <mergeCell ref="M38:P38"/>
    <mergeCell ref="A1:U1"/>
    <mergeCell ref="M2:Q2"/>
    <mergeCell ref="S2:U2"/>
    <mergeCell ref="A3:H3"/>
    <mergeCell ref="I3:J3"/>
    <mergeCell ref="K3:M3"/>
    <mergeCell ref="N3:U3"/>
    <mergeCell ref="A6:U6"/>
    <mergeCell ref="A12:U12"/>
    <mergeCell ref="A4:H4"/>
    <mergeCell ref="I4:J4"/>
    <mergeCell ref="K4:M4"/>
    <mergeCell ref="N4:U4"/>
    <mergeCell ref="A5:U5"/>
    <mergeCell ref="K10:U10"/>
  </mergeCells>
  <conditionalFormatting sqref="Q14:U14">
    <cfRule type="cellIs" dxfId="20" priority="4" operator="equal">
      <formula>0</formula>
    </cfRule>
  </conditionalFormatting>
  <conditionalFormatting sqref="Q18:U18">
    <cfRule type="cellIs" dxfId="19" priority="3" operator="equal">
      <formula>0</formula>
    </cfRule>
  </conditionalFormatting>
  <conditionalFormatting sqref="Q20:U20">
    <cfRule type="cellIs" dxfId="18" priority="2" operator="equal">
      <formula>0</formula>
    </cfRule>
  </conditionalFormatting>
  <conditionalFormatting sqref="L36">
    <cfRule type="expression" dxfId="17" priority="1">
      <formula>$M$36=""</formula>
    </cfRule>
  </conditionalFormatting>
  <pageMargins left="0.70866141732283472" right="0.31496062992125984" top="0.74803149606299213" bottom="0.62992125984251968" header="0.31496062992125984" footer="0.11811023622047245"/>
  <pageSetup scale="7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081ED-2B8F-4659-9304-193157363430}">
  <sheetPr codeName="Hoja17">
    <outlinePr summaryBelow="0"/>
    <pageSetUpPr fitToPage="1"/>
  </sheetPr>
  <dimension ref="B1:N49"/>
  <sheetViews>
    <sheetView showGridLines="0" zoomScale="85" zoomScaleNormal="85" workbookViewId="0">
      <selection activeCell="N1" sqref="N1"/>
    </sheetView>
  </sheetViews>
  <sheetFormatPr baseColWidth="10" defaultColWidth="11.42578125" defaultRowHeight="12.75" outlineLevelRow="1" x14ac:dyDescent="0.2"/>
  <cols>
    <col min="1" max="1" width="1.28515625" style="140" customWidth="1"/>
    <col min="2" max="2" width="22.28515625" style="140" customWidth="1"/>
    <col min="3" max="3" width="16.140625" style="140" customWidth="1"/>
    <col min="4" max="4" width="13.5703125" style="140" customWidth="1"/>
    <col min="5" max="6" width="14.85546875" style="140" customWidth="1"/>
    <col min="7" max="7" width="17" style="140" customWidth="1"/>
    <col min="8" max="8" width="10.28515625" style="140" customWidth="1"/>
    <col min="9" max="9" width="12.5703125" style="140" customWidth="1"/>
    <col min="10" max="10" width="15.7109375" style="140" customWidth="1"/>
    <col min="11" max="11" width="5.42578125" style="140" customWidth="1"/>
    <col min="12" max="12" width="14.140625" style="140" customWidth="1"/>
    <col min="13" max="13" width="6.28515625" style="140" customWidth="1"/>
    <col min="14" max="14" width="47.7109375" style="140" customWidth="1"/>
    <col min="15" max="16384" width="11.42578125" style="140"/>
  </cols>
  <sheetData>
    <row r="1" spans="2:14" ht="99.75" customHeight="1" thickBot="1" x14ac:dyDescent="0.25">
      <c r="B1" s="141"/>
      <c r="C1" s="142"/>
      <c r="D1" s="142"/>
      <c r="E1" s="142"/>
      <c r="F1" s="142"/>
      <c r="G1" s="142"/>
      <c r="H1" s="142"/>
      <c r="I1" s="142"/>
      <c r="J1" s="142"/>
      <c r="K1" s="142"/>
      <c r="L1" s="142"/>
      <c r="M1" s="143"/>
    </row>
    <row r="2" spans="2:14" ht="86.1" customHeight="1" thickBot="1" x14ac:dyDescent="0.25">
      <c r="B2" s="844" t="s">
        <v>413</v>
      </c>
      <c r="C2" s="845"/>
      <c r="D2" s="845"/>
      <c r="E2" s="845"/>
      <c r="F2" s="845"/>
      <c r="G2" s="845"/>
      <c r="H2" s="845"/>
      <c r="I2" s="845"/>
      <c r="J2" s="845"/>
      <c r="K2" s="845"/>
      <c r="L2" s="845"/>
      <c r="M2" s="846"/>
      <c r="N2" s="168" t="s">
        <v>361</v>
      </c>
    </row>
    <row r="3" spans="2:14" ht="18.600000000000001" customHeight="1" thickBot="1" x14ac:dyDescent="0.25">
      <c r="B3" s="847" t="s">
        <v>235</v>
      </c>
      <c r="C3" s="848"/>
      <c r="D3" s="848"/>
      <c r="E3" s="848"/>
      <c r="F3" s="848"/>
      <c r="G3" s="848"/>
      <c r="H3" s="848"/>
      <c r="I3" s="848"/>
      <c r="J3" s="848"/>
      <c r="K3" s="848"/>
      <c r="L3" s="848"/>
      <c r="M3" s="849"/>
      <c r="N3" s="169" t="s">
        <v>235</v>
      </c>
    </row>
    <row r="4" spans="2:14" ht="24" customHeight="1" thickBot="1" x14ac:dyDescent="0.25">
      <c r="B4" s="834" t="s">
        <v>328</v>
      </c>
      <c r="C4" s="836"/>
      <c r="D4" s="835"/>
      <c r="E4" s="834" t="s">
        <v>329</v>
      </c>
      <c r="F4" s="836"/>
      <c r="G4" s="835"/>
      <c r="H4" s="834" t="s">
        <v>238</v>
      </c>
      <c r="I4" s="836"/>
      <c r="J4" s="835"/>
      <c r="K4" s="834" t="s">
        <v>330</v>
      </c>
      <c r="L4" s="836"/>
      <c r="M4" s="835"/>
      <c r="N4" s="873" t="s">
        <v>362</v>
      </c>
    </row>
    <row r="5" spans="2:14" s="144" customFormat="1" ht="25.5" customHeight="1" thickBot="1" x14ac:dyDescent="0.3">
      <c r="B5" s="815"/>
      <c r="C5" s="816"/>
      <c r="D5" s="817"/>
      <c r="E5" s="852"/>
      <c r="F5" s="853"/>
      <c r="G5" s="854"/>
      <c r="H5" s="815"/>
      <c r="I5" s="816"/>
      <c r="J5" s="817"/>
      <c r="K5" s="855" t="str">
        <f>'Form. Apertura Caja Ahorro PN'!$F$4</f>
        <v/>
      </c>
      <c r="L5" s="856"/>
      <c r="M5" s="857"/>
      <c r="N5" s="873"/>
    </row>
    <row r="6" spans="2:14" ht="18.600000000000001" customHeight="1" thickBot="1" x14ac:dyDescent="0.25">
      <c r="B6" s="847" t="s">
        <v>331</v>
      </c>
      <c r="C6" s="848"/>
      <c r="D6" s="848"/>
      <c r="E6" s="848"/>
      <c r="F6" s="848"/>
      <c r="G6" s="848"/>
      <c r="H6" s="848"/>
      <c r="I6" s="848"/>
      <c r="J6" s="848"/>
      <c r="K6" s="848"/>
      <c r="L6" s="848"/>
      <c r="M6" s="849"/>
      <c r="N6" s="169" t="s">
        <v>331</v>
      </c>
    </row>
    <row r="7" spans="2:14" s="144" customFormat="1" ht="25.5" customHeight="1" thickBot="1" x14ac:dyDescent="0.3">
      <c r="B7" s="841" t="s">
        <v>332</v>
      </c>
      <c r="C7" s="842"/>
      <c r="D7" s="842"/>
      <c r="E7" s="842"/>
      <c r="F7" s="842"/>
      <c r="G7" s="842"/>
      <c r="H7" s="842"/>
      <c r="I7" s="842"/>
      <c r="J7" s="842"/>
      <c r="K7" s="842"/>
      <c r="L7" s="842"/>
      <c r="M7" s="843"/>
      <c r="N7" s="170" t="s">
        <v>360</v>
      </c>
    </row>
    <row r="8" spans="2:14" s="144" customFormat="1" ht="33" customHeight="1" thickBot="1" x14ac:dyDescent="0.3">
      <c r="B8" s="858" t="s">
        <v>333</v>
      </c>
      <c r="C8" s="859"/>
      <c r="D8" s="859"/>
      <c r="E8" s="860"/>
      <c r="F8" s="864" t="s">
        <v>414</v>
      </c>
      <c r="G8" s="865"/>
      <c r="H8" s="865"/>
      <c r="I8" s="866"/>
      <c r="J8" s="858" t="s">
        <v>334</v>
      </c>
      <c r="K8" s="859"/>
      <c r="L8" s="859"/>
      <c r="M8" s="860"/>
      <c r="N8" s="874" t="s">
        <v>415</v>
      </c>
    </row>
    <row r="9" spans="2:14" s="144" customFormat="1" ht="33" customHeight="1" thickBot="1" x14ac:dyDescent="0.3">
      <c r="B9" s="861"/>
      <c r="C9" s="862"/>
      <c r="D9" s="862"/>
      <c r="E9" s="863"/>
      <c r="F9" s="867"/>
      <c r="G9" s="868"/>
      <c r="H9" s="868"/>
      <c r="I9" s="869"/>
      <c r="J9" s="870" t="s">
        <v>236</v>
      </c>
      <c r="K9" s="871"/>
      <c r="L9" s="870" t="s">
        <v>237</v>
      </c>
      <c r="M9" s="872"/>
      <c r="N9" s="874"/>
    </row>
    <row r="10" spans="2:14" ht="39.75" customHeight="1" thickBot="1" x14ac:dyDescent="0.25">
      <c r="B10" s="815"/>
      <c r="C10" s="816"/>
      <c r="D10" s="816"/>
      <c r="E10" s="817"/>
      <c r="F10" s="815"/>
      <c r="G10" s="816"/>
      <c r="H10" s="816"/>
      <c r="I10" s="817"/>
      <c r="J10" s="850" t="s">
        <v>344</v>
      </c>
      <c r="K10" s="851"/>
      <c r="L10" s="850" t="s">
        <v>344</v>
      </c>
      <c r="M10" s="851"/>
      <c r="N10" s="874"/>
    </row>
    <row r="11" spans="2:14" ht="38.25" customHeight="1" thickBot="1" x14ac:dyDescent="0.25">
      <c r="B11" s="815"/>
      <c r="C11" s="816"/>
      <c r="D11" s="816"/>
      <c r="E11" s="817"/>
      <c r="F11" s="815"/>
      <c r="G11" s="816"/>
      <c r="H11" s="816"/>
      <c r="I11" s="817"/>
      <c r="J11" s="837" t="s">
        <v>344</v>
      </c>
      <c r="K11" s="838"/>
      <c r="L11" s="837" t="s">
        <v>344</v>
      </c>
      <c r="M11" s="838"/>
      <c r="N11" s="874"/>
    </row>
    <row r="12" spans="2:14" ht="36.75" customHeight="1" thickBot="1" x14ac:dyDescent="0.25">
      <c r="B12" s="815"/>
      <c r="C12" s="816"/>
      <c r="D12" s="816"/>
      <c r="E12" s="817"/>
      <c r="F12" s="815"/>
      <c r="G12" s="816"/>
      <c r="H12" s="816"/>
      <c r="I12" s="817"/>
      <c r="J12" s="839" t="s">
        <v>344</v>
      </c>
      <c r="K12" s="840"/>
      <c r="L12" s="839" t="s">
        <v>344</v>
      </c>
      <c r="M12" s="840"/>
      <c r="N12" s="874"/>
    </row>
    <row r="13" spans="2:14" s="144" customFormat="1" ht="25.5" customHeight="1" thickBot="1" x14ac:dyDescent="0.3">
      <c r="B13" s="841" t="s">
        <v>335</v>
      </c>
      <c r="C13" s="842"/>
      <c r="D13" s="842"/>
      <c r="E13" s="842"/>
      <c r="F13" s="842"/>
      <c r="G13" s="842"/>
      <c r="H13" s="842"/>
      <c r="I13" s="842"/>
      <c r="J13" s="842"/>
      <c r="K13" s="842"/>
      <c r="L13" s="842"/>
      <c r="M13" s="843"/>
      <c r="N13" s="874" t="s">
        <v>416</v>
      </c>
    </row>
    <row r="14" spans="2:14" s="144" customFormat="1" ht="25.5" customHeight="1" thickBot="1" x14ac:dyDescent="0.3">
      <c r="B14" s="831" t="s">
        <v>417</v>
      </c>
      <c r="C14" s="832"/>
      <c r="D14" s="832"/>
      <c r="E14" s="832"/>
      <c r="F14" s="832"/>
      <c r="G14" s="832"/>
      <c r="H14" s="832"/>
      <c r="I14" s="832"/>
      <c r="J14" s="832"/>
      <c r="K14" s="832"/>
      <c r="L14" s="832"/>
      <c r="M14" s="833"/>
      <c r="N14" s="874"/>
    </row>
    <row r="15" spans="2:14" s="144" customFormat="1" ht="25.5" customHeight="1" thickBot="1" x14ac:dyDescent="0.3">
      <c r="B15" s="145" t="s">
        <v>336</v>
      </c>
      <c r="C15" s="834" t="s">
        <v>337</v>
      </c>
      <c r="D15" s="835"/>
      <c r="E15" s="836" t="s">
        <v>241</v>
      </c>
      <c r="F15" s="836"/>
      <c r="G15" s="834" t="s">
        <v>242</v>
      </c>
      <c r="H15" s="835"/>
      <c r="I15" s="836" t="s">
        <v>243</v>
      </c>
      <c r="J15" s="836"/>
      <c r="K15" s="834" t="s">
        <v>244</v>
      </c>
      <c r="L15" s="836"/>
      <c r="M15" s="835"/>
      <c r="N15" s="874"/>
    </row>
    <row r="16" spans="2:14" s="144" customFormat="1" ht="25.5" customHeight="1" thickBot="1" x14ac:dyDescent="0.3">
      <c r="B16" s="146" t="s">
        <v>346</v>
      </c>
      <c r="C16" s="815"/>
      <c r="D16" s="817"/>
      <c r="E16" s="815"/>
      <c r="F16" s="817"/>
      <c r="G16" s="815"/>
      <c r="H16" s="817"/>
      <c r="I16" s="815"/>
      <c r="J16" s="817"/>
      <c r="K16" s="815"/>
      <c r="L16" s="816"/>
      <c r="M16" s="817"/>
      <c r="N16" s="874"/>
    </row>
    <row r="17" spans="2:14" s="144" customFormat="1" ht="25.5" customHeight="1" thickBot="1" x14ac:dyDescent="0.3">
      <c r="B17" s="146" t="s">
        <v>329</v>
      </c>
      <c r="C17" s="828"/>
      <c r="D17" s="829"/>
      <c r="E17" s="828"/>
      <c r="F17" s="829"/>
      <c r="G17" s="828"/>
      <c r="H17" s="829"/>
      <c r="I17" s="828"/>
      <c r="J17" s="829"/>
      <c r="K17" s="828"/>
      <c r="L17" s="830"/>
      <c r="M17" s="829"/>
      <c r="N17" s="874"/>
    </row>
    <row r="18" spans="2:14" s="144" customFormat="1" ht="25.5" customHeight="1" thickBot="1" x14ac:dyDescent="0.3">
      <c r="B18" s="147" t="s">
        <v>238</v>
      </c>
      <c r="C18" s="815"/>
      <c r="D18" s="817"/>
      <c r="E18" s="815"/>
      <c r="F18" s="817"/>
      <c r="G18" s="815"/>
      <c r="H18" s="817"/>
      <c r="I18" s="815"/>
      <c r="J18" s="817"/>
      <c r="K18" s="815"/>
      <c r="L18" s="816"/>
      <c r="M18" s="817"/>
      <c r="N18" s="874"/>
    </row>
    <row r="19" spans="2:14" s="144" customFormat="1" ht="25.5" customHeight="1" thickBot="1" x14ac:dyDescent="0.3">
      <c r="B19" s="146" t="s">
        <v>338</v>
      </c>
      <c r="C19" s="828"/>
      <c r="D19" s="829"/>
      <c r="E19" s="828"/>
      <c r="F19" s="829"/>
      <c r="G19" s="828"/>
      <c r="H19" s="829"/>
      <c r="I19" s="828"/>
      <c r="J19" s="829"/>
      <c r="K19" s="828"/>
      <c r="L19" s="830"/>
      <c r="M19" s="829"/>
      <c r="N19" s="874"/>
    </row>
    <row r="20" spans="2:14" s="144" customFormat="1" ht="25.5" customHeight="1" thickBot="1" x14ac:dyDescent="0.3">
      <c r="B20" s="147" t="s">
        <v>339</v>
      </c>
      <c r="C20" s="815"/>
      <c r="D20" s="817"/>
      <c r="E20" s="815"/>
      <c r="F20" s="817"/>
      <c r="G20" s="815"/>
      <c r="H20" s="817"/>
      <c r="I20" s="815"/>
      <c r="J20" s="817"/>
      <c r="K20" s="815"/>
      <c r="L20" s="816"/>
      <c r="M20" s="817"/>
      <c r="N20" s="874"/>
    </row>
    <row r="21" spans="2:14" s="144" customFormat="1" ht="25.5" customHeight="1" thickBot="1" x14ac:dyDescent="0.3">
      <c r="B21" s="146" t="s">
        <v>239</v>
      </c>
      <c r="C21" s="815"/>
      <c r="D21" s="817"/>
      <c r="E21" s="815"/>
      <c r="F21" s="817"/>
      <c r="G21" s="815"/>
      <c r="H21" s="817"/>
      <c r="I21" s="815"/>
      <c r="J21" s="817"/>
      <c r="K21" s="815"/>
      <c r="L21" s="816"/>
      <c r="M21" s="817"/>
      <c r="N21" s="874"/>
    </row>
    <row r="22" spans="2:14" s="144" customFormat="1" ht="25.5" customHeight="1" thickBot="1" x14ac:dyDescent="0.3">
      <c r="B22" s="148" t="s">
        <v>240</v>
      </c>
      <c r="C22" s="825"/>
      <c r="D22" s="826"/>
      <c r="E22" s="825"/>
      <c r="F22" s="826"/>
      <c r="G22" s="825"/>
      <c r="H22" s="826"/>
      <c r="I22" s="825"/>
      <c r="J22" s="826"/>
      <c r="K22" s="825"/>
      <c r="L22" s="827"/>
      <c r="M22" s="826"/>
      <c r="N22" s="874"/>
    </row>
    <row r="23" spans="2:14" s="144" customFormat="1" ht="25.5" customHeight="1" collapsed="1" x14ac:dyDescent="0.25">
      <c r="B23" s="822" t="s">
        <v>355</v>
      </c>
      <c r="C23" s="823"/>
      <c r="D23" s="823"/>
      <c r="E23" s="823"/>
      <c r="F23" s="823"/>
      <c r="G23" s="823"/>
      <c r="H23" s="823"/>
      <c r="I23" s="823"/>
      <c r="J23" s="823"/>
      <c r="K23" s="823"/>
      <c r="L23" s="823"/>
      <c r="M23" s="824"/>
    </row>
    <row r="24" spans="2:14" s="144" customFormat="1" ht="25.5" hidden="1" customHeight="1" outlineLevel="1" thickBot="1" x14ac:dyDescent="0.3">
      <c r="B24" s="145" t="s">
        <v>336</v>
      </c>
      <c r="C24" s="834" t="s">
        <v>343</v>
      </c>
      <c r="D24" s="835"/>
      <c r="E24" s="836" t="s">
        <v>356</v>
      </c>
      <c r="F24" s="836"/>
      <c r="G24" s="834" t="s">
        <v>357</v>
      </c>
      <c r="H24" s="835"/>
      <c r="I24" s="836" t="s">
        <v>358</v>
      </c>
      <c r="J24" s="836"/>
      <c r="K24" s="834" t="s">
        <v>359</v>
      </c>
      <c r="L24" s="836"/>
      <c r="M24" s="835"/>
    </row>
    <row r="25" spans="2:14" s="144" customFormat="1" ht="25.5" hidden="1" customHeight="1" outlineLevel="1" thickBot="1" x14ac:dyDescent="0.3">
      <c r="B25" s="146" t="s">
        <v>346</v>
      </c>
      <c r="C25" s="815"/>
      <c r="D25" s="817"/>
      <c r="E25" s="815"/>
      <c r="F25" s="817"/>
      <c r="G25" s="815"/>
      <c r="H25" s="817"/>
      <c r="I25" s="815"/>
      <c r="J25" s="817"/>
      <c r="K25" s="815"/>
      <c r="L25" s="816"/>
      <c r="M25" s="817"/>
    </row>
    <row r="26" spans="2:14" s="144" customFormat="1" ht="25.5" hidden="1" customHeight="1" outlineLevel="1" thickBot="1" x14ac:dyDescent="0.3">
      <c r="B26" s="146" t="s">
        <v>329</v>
      </c>
      <c r="C26" s="828"/>
      <c r="D26" s="829"/>
      <c r="E26" s="828"/>
      <c r="F26" s="829"/>
      <c r="G26" s="828"/>
      <c r="H26" s="829"/>
      <c r="I26" s="828"/>
      <c r="J26" s="829"/>
      <c r="K26" s="828"/>
      <c r="L26" s="830"/>
      <c r="M26" s="829"/>
    </row>
    <row r="27" spans="2:14" s="144" customFormat="1" ht="25.5" hidden="1" customHeight="1" outlineLevel="1" thickBot="1" x14ac:dyDescent="0.3">
      <c r="B27" s="147" t="s">
        <v>238</v>
      </c>
      <c r="C27" s="815"/>
      <c r="D27" s="817"/>
      <c r="E27" s="815"/>
      <c r="F27" s="817"/>
      <c r="G27" s="815"/>
      <c r="H27" s="817"/>
      <c r="I27" s="815"/>
      <c r="J27" s="817"/>
      <c r="K27" s="815"/>
      <c r="L27" s="816"/>
      <c r="M27" s="817"/>
    </row>
    <row r="28" spans="2:14" s="144" customFormat="1" ht="25.5" hidden="1" customHeight="1" outlineLevel="1" thickBot="1" x14ac:dyDescent="0.3">
      <c r="B28" s="146" t="s">
        <v>338</v>
      </c>
      <c r="C28" s="828"/>
      <c r="D28" s="829"/>
      <c r="E28" s="828"/>
      <c r="F28" s="829"/>
      <c r="G28" s="828"/>
      <c r="H28" s="829"/>
      <c r="I28" s="828"/>
      <c r="J28" s="829"/>
      <c r="K28" s="828"/>
      <c r="L28" s="830"/>
      <c r="M28" s="829"/>
    </row>
    <row r="29" spans="2:14" s="144" customFormat="1" ht="25.5" hidden="1" customHeight="1" outlineLevel="1" thickBot="1" x14ac:dyDescent="0.3">
      <c r="B29" s="147" t="s">
        <v>339</v>
      </c>
      <c r="C29" s="815"/>
      <c r="D29" s="817"/>
      <c r="E29" s="815"/>
      <c r="F29" s="817"/>
      <c r="G29" s="815"/>
      <c r="H29" s="817"/>
      <c r="I29" s="815"/>
      <c r="J29" s="817"/>
      <c r="K29" s="815"/>
      <c r="L29" s="816"/>
      <c r="M29" s="817"/>
    </row>
    <row r="30" spans="2:14" s="144" customFormat="1" ht="25.5" hidden="1" customHeight="1" outlineLevel="1" thickBot="1" x14ac:dyDescent="0.3">
      <c r="B30" s="146" t="s">
        <v>239</v>
      </c>
      <c r="C30" s="815"/>
      <c r="D30" s="817"/>
      <c r="E30" s="815"/>
      <c r="F30" s="817"/>
      <c r="G30" s="815"/>
      <c r="H30" s="817"/>
      <c r="I30" s="815"/>
      <c r="J30" s="817"/>
      <c r="K30" s="815"/>
      <c r="L30" s="816"/>
      <c r="M30" s="817"/>
    </row>
    <row r="31" spans="2:14" s="144" customFormat="1" ht="25.5" hidden="1" customHeight="1" outlineLevel="1" thickBot="1" x14ac:dyDescent="0.3">
      <c r="B31" s="148" t="s">
        <v>240</v>
      </c>
      <c r="C31" s="825"/>
      <c r="D31" s="826"/>
      <c r="E31" s="825"/>
      <c r="F31" s="826"/>
      <c r="G31" s="825"/>
      <c r="H31" s="826"/>
      <c r="I31" s="825"/>
      <c r="J31" s="826"/>
      <c r="K31" s="825"/>
      <c r="L31" s="827"/>
      <c r="M31" s="826"/>
    </row>
    <row r="32" spans="2:14" s="144" customFormat="1" ht="25.5" customHeight="1" x14ac:dyDescent="0.25">
      <c r="B32" s="809" t="s">
        <v>340</v>
      </c>
      <c r="C32" s="810"/>
      <c r="D32" s="810"/>
      <c r="E32" s="810"/>
      <c r="F32" s="810"/>
      <c r="G32" s="810"/>
      <c r="H32" s="810"/>
      <c r="I32" s="810"/>
      <c r="J32" s="810"/>
      <c r="K32" s="810"/>
      <c r="L32" s="810"/>
      <c r="M32" s="811"/>
      <c r="N32" s="874" t="s">
        <v>364</v>
      </c>
    </row>
    <row r="33" spans="2:14" s="144" customFormat="1" ht="25.5" customHeight="1" thickBot="1" x14ac:dyDescent="0.3">
      <c r="B33" s="812" t="s">
        <v>341</v>
      </c>
      <c r="C33" s="813"/>
      <c r="D33" s="813"/>
      <c r="E33" s="813"/>
      <c r="F33" s="813"/>
      <c r="G33" s="813"/>
      <c r="H33" s="813"/>
      <c r="I33" s="813"/>
      <c r="J33" s="813"/>
      <c r="K33" s="813"/>
      <c r="L33" s="813"/>
      <c r="M33" s="814"/>
      <c r="N33" s="874"/>
    </row>
    <row r="34" spans="2:14" s="144" customFormat="1" ht="22.5" customHeight="1" thickBot="1" x14ac:dyDescent="0.3">
      <c r="B34" s="149" t="s">
        <v>245</v>
      </c>
      <c r="C34" s="150"/>
      <c r="D34" s="150"/>
      <c r="E34" s="150"/>
      <c r="F34" s="150"/>
      <c r="G34" s="151" t="s">
        <v>342</v>
      </c>
      <c r="H34" s="152"/>
      <c r="I34" s="152"/>
      <c r="J34" s="152"/>
      <c r="K34" s="152"/>
      <c r="L34" s="152"/>
      <c r="M34" s="153"/>
      <c r="N34" s="874"/>
    </row>
    <row r="35" spans="2:14" s="144" customFormat="1" ht="22.5" customHeight="1" thickBot="1" x14ac:dyDescent="0.3">
      <c r="B35" s="815"/>
      <c r="C35" s="816"/>
      <c r="D35" s="816"/>
      <c r="E35" s="816"/>
      <c r="F35" s="816"/>
      <c r="G35" s="815"/>
      <c r="H35" s="816"/>
      <c r="I35" s="816"/>
      <c r="J35" s="816"/>
      <c r="K35" s="816"/>
      <c r="L35" s="816"/>
      <c r="M35" s="817"/>
      <c r="N35" s="874"/>
    </row>
    <row r="36" spans="2:14" s="144" customFormat="1" ht="22.5" customHeight="1" thickBot="1" x14ac:dyDescent="0.3">
      <c r="B36" s="815"/>
      <c r="C36" s="816"/>
      <c r="D36" s="816"/>
      <c r="E36" s="816"/>
      <c r="F36" s="816"/>
      <c r="G36" s="815"/>
      <c r="H36" s="816"/>
      <c r="I36" s="816"/>
      <c r="J36" s="816"/>
      <c r="K36" s="816"/>
      <c r="L36" s="816"/>
      <c r="M36" s="817"/>
      <c r="N36" s="874"/>
    </row>
    <row r="37" spans="2:14" s="144" customFormat="1" ht="22.5" customHeight="1" thickBot="1" x14ac:dyDescent="0.3">
      <c r="B37" s="815"/>
      <c r="C37" s="816"/>
      <c r="D37" s="816"/>
      <c r="E37" s="816"/>
      <c r="F37" s="816"/>
      <c r="G37" s="815"/>
      <c r="H37" s="816"/>
      <c r="I37" s="816"/>
      <c r="J37" s="816"/>
      <c r="K37" s="816"/>
      <c r="L37" s="816"/>
      <c r="M37" s="817"/>
      <c r="N37" s="874"/>
    </row>
    <row r="38" spans="2:14" ht="24.75" customHeight="1" x14ac:dyDescent="0.2">
      <c r="B38" s="818" t="s">
        <v>345</v>
      </c>
      <c r="C38" s="819"/>
      <c r="D38" s="819"/>
      <c r="E38" s="819"/>
      <c r="F38" s="819"/>
      <c r="G38" s="819"/>
      <c r="H38" s="819"/>
      <c r="I38" s="819"/>
      <c r="J38" s="819"/>
      <c r="K38" s="819"/>
      <c r="L38" s="819"/>
      <c r="M38" s="820"/>
      <c r="N38" s="874"/>
    </row>
    <row r="39" spans="2:14" x14ac:dyDescent="0.2">
      <c r="B39" s="154"/>
      <c r="C39" s="155"/>
      <c r="D39" s="155"/>
      <c r="E39" s="155"/>
      <c r="F39" s="155"/>
      <c r="G39" s="155"/>
      <c r="H39" s="155"/>
      <c r="I39" s="155"/>
      <c r="J39" s="155"/>
      <c r="L39" s="155"/>
      <c r="M39" s="156"/>
      <c r="N39" s="874"/>
    </row>
    <row r="40" spans="2:14" s="157" customFormat="1" ht="22.5" customHeight="1" x14ac:dyDescent="0.25">
      <c r="B40" s="158"/>
      <c r="I40" s="157" t="s">
        <v>246</v>
      </c>
      <c r="J40" s="167" t="str">
        <f>IF(INSTRUCCIONES!$I$77="","",INSTRUCCIONES!$I$77)</f>
        <v/>
      </c>
      <c r="M40" s="159"/>
    </row>
    <row r="41" spans="2:14" x14ac:dyDescent="0.2">
      <c r="B41" s="160"/>
      <c r="M41" s="161"/>
    </row>
    <row r="42" spans="2:14" x14ac:dyDescent="0.2">
      <c r="B42" s="160"/>
      <c r="M42" s="161"/>
    </row>
    <row r="43" spans="2:14" x14ac:dyDescent="0.2">
      <c r="B43" s="160"/>
      <c r="M43" s="161"/>
    </row>
    <row r="44" spans="2:14" ht="21" customHeight="1" thickBot="1" x14ac:dyDescent="0.25">
      <c r="B44" s="160"/>
      <c r="C44" s="821"/>
      <c r="D44" s="821"/>
      <c r="E44" s="821"/>
      <c r="F44" s="821"/>
      <c r="G44" s="821"/>
      <c r="I44" s="157" t="s">
        <v>247</v>
      </c>
      <c r="J44" s="162">
        <f ca="1">TODAY()</f>
        <v>45100</v>
      </c>
      <c r="K44" s="807"/>
      <c r="L44" s="807"/>
      <c r="M44" s="808"/>
    </row>
    <row r="45" spans="2:14" ht="21" customHeight="1" thickTop="1" x14ac:dyDescent="0.2">
      <c r="B45" s="160"/>
      <c r="C45" s="807"/>
      <c r="D45" s="807"/>
      <c r="E45" s="807"/>
      <c r="F45" s="807"/>
      <c r="G45" s="807"/>
      <c r="K45" s="807"/>
      <c r="L45" s="807"/>
      <c r="M45" s="808"/>
    </row>
    <row r="46" spans="2:14" ht="13.5" thickBot="1" x14ac:dyDescent="0.25">
      <c r="B46" s="163"/>
      <c r="C46" s="164"/>
      <c r="D46" s="164"/>
      <c r="E46" s="164"/>
      <c r="F46" s="164"/>
      <c r="G46" s="164"/>
      <c r="H46" s="164"/>
      <c r="I46" s="164"/>
      <c r="J46" s="164"/>
      <c r="K46" s="164"/>
      <c r="L46" s="164"/>
      <c r="M46" s="165"/>
    </row>
    <row r="47" spans="2:14" x14ac:dyDescent="0.2">
      <c r="B47" s="160"/>
      <c r="M47" s="161"/>
    </row>
    <row r="48" spans="2:14" x14ac:dyDescent="0.2">
      <c r="B48" s="160"/>
      <c r="M48" s="161"/>
    </row>
    <row r="49" spans="2:13" ht="13.5" thickBot="1" x14ac:dyDescent="0.25">
      <c r="B49" s="163"/>
      <c r="C49" s="164"/>
      <c r="D49" s="164"/>
      <c r="E49" s="164"/>
      <c r="F49" s="164"/>
      <c r="G49" s="164"/>
      <c r="H49" s="164"/>
      <c r="I49" s="164"/>
      <c r="J49" s="164"/>
      <c r="K49" s="164"/>
      <c r="L49" s="164"/>
      <c r="M49" s="165"/>
    </row>
  </sheetData>
  <sheetProtection algorithmName="SHA-512" hashValue="nIQ9xbWZk9Eb7jXVzlGnP1AoGSQxB56HI7NbENwXwjpt7TfXHTWgmvS2oNYMGPsDVh61K7sQExXBIQ36YsIsFw==" saltValue="xyeWh1wOMT6yKwSJeYj5+A==" spinCount="100000" sheet="1" objects="1" scenarios="1"/>
  <mergeCells count="129">
    <mergeCell ref="N4:N5"/>
    <mergeCell ref="N8:N12"/>
    <mergeCell ref="N13:N22"/>
    <mergeCell ref="N32:N39"/>
    <mergeCell ref="C31:D31"/>
    <mergeCell ref="E31:F31"/>
    <mergeCell ref="G31:H31"/>
    <mergeCell ref="I31:J31"/>
    <mergeCell ref="K31:M31"/>
    <mergeCell ref="C30:D30"/>
    <mergeCell ref="E30:F30"/>
    <mergeCell ref="G30:H30"/>
    <mergeCell ref="I30:J30"/>
    <mergeCell ref="K30:M30"/>
    <mergeCell ref="C29:D29"/>
    <mergeCell ref="E29:F29"/>
    <mergeCell ref="G29:H29"/>
    <mergeCell ref="I29:J29"/>
    <mergeCell ref="K29:M29"/>
    <mergeCell ref="C28:D28"/>
    <mergeCell ref="E28:F28"/>
    <mergeCell ref="G28:H28"/>
    <mergeCell ref="I28:J28"/>
    <mergeCell ref="K28:M28"/>
    <mergeCell ref="C27:D27"/>
    <mergeCell ref="E27:F27"/>
    <mergeCell ref="G27:H27"/>
    <mergeCell ref="I27:J27"/>
    <mergeCell ref="K27:M27"/>
    <mergeCell ref="C26:D26"/>
    <mergeCell ref="E26:F26"/>
    <mergeCell ref="G26:H26"/>
    <mergeCell ref="I26:J26"/>
    <mergeCell ref="K26:M26"/>
    <mergeCell ref="C25:D25"/>
    <mergeCell ref="E25:F25"/>
    <mergeCell ref="G25:H25"/>
    <mergeCell ref="I25:J25"/>
    <mergeCell ref="K25:M25"/>
    <mergeCell ref="C24:D24"/>
    <mergeCell ref="E24:F24"/>
    <mergeCell ref="G24:H24"/>
    <mergeCell ref="I24:J24"/>
    <mergeCell ref="K24:M24"/>
    <mergeCell ref="B2:M2"/>
    <mergeCell ref="B3:M3"/>
    <mergeCell ref="B4:D4"/>
    <mergeCell ref="E4:G4"/>
    <mergeCell ref="H4:J4"/>
    <mergeCell ref="K4:M4"/>
    <mergeCell ref="B10:E10"/>
    <mergeCell ref="F10:I10"/>
    <mergeCell ref="J10:K10"/>
    <mergeCell ref="L10:M10"/>
    <mergeCell ref="B5:D5"/>
    <mergeCell ref="E5:G5"/>
    <mergeCell ref="H5:J5"/>
    <mergeCell ref="K5:M5"/>
    <mergeCell ref="B6:M6"/>
    <mergeCell ref="B7:M7"/>
    <mergeCell ref="B8:E9"/>
    <mergeCell ref="F8:I9"/>
    <mergeCell ref="J8:M8"/>
    <mergeCell ref="J9:K9"/>
    <mergeCell ref="L9:M9"/>
    <mergeCell ref="B11:E11"/>
    <mergeCell ref="F11:I11"/>
    <mergeCell ref="J11:K11"/>
    <mergeCell ref="L11:M11"/>
    <mergeCell ref="B12:E12"/>
    <mergeCell ref="F12:I12"/>
    <mergeCell ref="J12:K12"/>
    <mergeCell ref="L12:M12"/>
    <mergeCell ref="B13:M13"/>
    <mergeCell ref="B14:M14"/>
    <mergeCell ref="C15:D15"/>
    <mergeCell ref="E15:F15"/>
    <mergeCell ref="G15:H15"/>
    <mergeCell ref="I15:J15"/>
    <mergeCell ref="K15:M15"/>
    <mergeCell ref="C17:D17"/>
    <mergeCell ref="E17:F17"/>
    <mergeCell ref="G17:H17"/>
    <mergeCell ref="I17:J17"/>
    <mergeCell ref="K17:M17"/>
    <mergeCell ref="C16:D16"/>
    <mergeCell ref="E16:F16"/>
    <mergeCell ref="G16:H16"/>
    <mergeCell ref="I16:J16"/>
    <mergeCell ref="K16:M16"/>
    <mergeCell ref="C19:D19"/>
    <mergeCell ref="E19:F19"/>
    <mergeCell ref="G19:H19"/>
    <mergeCell ref="I19:J19"/>
    <mergeCell ref="K19:M19"/>
    <mergeCell ref="C18:D18"/>
    <mergeCell ref="E18:F18"/>
    <mergeCell ref="G18:H18"/>
    <mergeCell ref="I18:J18"/>
    <mergeCell ref="K18:M18"/>
    <mergeCell ref="B23:M23"/>
    <mergeCell ref="C20:D20"/>
    <mergeCell ref="E20:F20"/>
    <mergeCell ref="G20:H20"/>
    <mergeCell ref="I20:J20"/>
    <mergeCell ref="K20:M20"/>
    <mergeCell ref="C21:D21"/>
    <mergeCell ref="E21:F21"/>
    <mergeCell ref="G21:H21"/>
    <mergeCell ref="I21:J21"/>
    <mergeCell ref="K21:M21"/>
    <mergeCell ref="C22:D22"/>
    <mergeCell ref="E22:F22"/>
    <mergeCell ref="G22:H22"/>
    <mergeCell ref="I22:J22"/>
    <mergeCell ref="K22:M22"/>
    <mergeCell ref="C45:G45"/>
    <mergeCell ref="K45:M45"/>
    <mergeCell ref="B32:M32"/>
    <mergeCell ref="B33:M33"/>
    <mergeCell ref="B35:F35"/>
    <mergeCell ref="G35:M35"/>
    <mergeCell ref="B36:F36"/>
    <mergeCell ref="G36:M36"/>
    <mergeCell ref="B37:F37"/>
    <mergeCell ref="G37:M37"/>
    <mergeCell ref="B38:M38"/>
    <mergeCell ref="C44:G44"/>
    <mergeCell ref="K44:M44"/>
  </mergeCells>
  <conditionalFormatting sqref="C44:C45">
    <cfRule type="cellIs" dxfId="16" priority="2" operator="equal">
      <formula>0</formula>
    </cfRule>
  </conditionalFormatting>
  <conditionalFormatting sqref="K44:M45">
    <cfRule type="cellIs" dxfId="15" priority="1" operator="equal">
      <formula>0</formula>
    </cfRule>
  </conditionalFormatting>
  <pageMargins left="0.7" right="0.7" top="0.75" bottom="0.75" header="0.3" footer="0.3"/>
  <pageSetup scale="55"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rgb="FFFF0000"/>
    <pageSetUpPr fitToPage="1"/>
  </sheetPr>
  <dimension ref="A1:U33"/>
  <sheetViews>
    <sheetView showGridLines="0" zoomScale="99" zoomScaleNormal="99" zoomScaleSheetLayoutView="100" workbookViewId="0">
      <selection activeCell="F4" sqref="F4:U4"/>
    </sheetView>
  </sheetViews>
  <sheetFormatPr baseColWidth="10" defaultColWidth="11.42578125" defaultRowHeight="12" x14ac:dyDescent="0.25"/>
  <cols>
    <col min="1" max="3" width="3.28515625" style="82" customWidth="1"/>
    <col min="4" max="4" width="2.85546875" style="82" customWidth="1"/>
    <col min="5" max="5" width="13.28515625" style="82" customWidth="1"/>
    <col min="6" max="8" width="3" style="82" customWidth="1"/>
    <col min="9" max="9" width="16.85546875" style="82" customWidth="1"/>
    <col min="10" max="10" width="3.28515625" style="82" customWidth="1"/>
    <col min="11" max="11" width="10" style="82" customWidth="1"/>
    <col min="12" max="12" width="5.28515625" style="82" customWidth="1"/>
    <col min="13" max="13" width="13" style="82" customWidth="1"/>
    <col min="14" max="14" width="4.7109375" style="82" customWidth="1"/>
    <col min="15" max="15" width="3" style="82" customWidth="1"/>
    <col min="16" max="16" width="13.42578125" style="82" customWidth="1"/>
    <col min="17" max="17" width="6.140625" style="82" customWidth="1"/>
    <col min="18" max="19" width="3.5703125" style="82" customWidth="1"/>
    <col min="20" max="20" width="4" style="82" customWidth="1"/>
    <col min="21" max="21" width="7.85546875" style="82" customWidth="1"/>
    <col min="22" max="22" width="3" style="82" customWidth="1"/>
    <col min="23" max="16384" width="11.42578125" style="82"/>
  </cols>
  <sheetData>
    <row r="1" spans="1:21" ht="87.75" customHeight="1" x14ac:dyDescent="0.25">
      <c r="A1" s="594"/>
      <c r="B1" s="595"/>
      <c r="C1" s="595"/>
      <c r="D1" s="595"/>
      <c r="E1" s="595"/>
      <c r="F1" s="595"/>
      <c r="G1" s="595"/>
      <c r="H1" s="595"/>
      <c r="I1" s="595"/>
      <c r="J1" s="595"/>
      <c r="K1" s="595"/>
      <c r="L1" s="595"/>
      <c r="M1" s="595"/>
      <c r="N1" s="595"/>
      <c r="O1" s="595"/>
      <c r="P1" s="595"/>
      <c r="Q1" s="595"/>
      <c r="R1" s="595"/>
      <c r="S1" s="595"/>
      <c r="T1" s="595"/>
      <c r="U1" s="743"/>
    </row>
    <row r="2" spans="1:21" ht="19.5" customHeight="1" x14ac:dyDescent="0.25">
      <c r="A2" s="896" t="s">
        <v>50</v>
      </c>
      <c r="B2" s="897"/>
      <c r="C2" s="897"/>
      <c r="D2" s="897"/>
      <c r="E2" s="897"/>
      <c r="F2" s="897"/>
      <c r="G2" s="897"/>
      <c r="H2" s="897"/>
      <c r="I2" s="897"/>
      <c r="J2" s="897"/>
      <c r="K2" s="897"/>
      <c r="L2" s="897"/>
      <c r="M2" s="897"/>
      <c r="N2" s="897"/>
      <c r="O2" s="897"/>
      <c r="P2" s="897"/>
      <c r="Q2" s="897"/>
      <c r="R2" s="897"/>
      <c r="S2" s="897"/>
      <c r="T2" s="897"/>
      <c r="U2" s="898"/>
    </row>
    <row r="3" spans="1:21" ht="13.5" customHeight="1" x14ac:dyDescent="0.25">
      <c r="A3" s="284" t="s">
        <v>45</v>
      </c>
      <c r="B3" s="298"/>
      <c r="C3" s="298"/>
      <c r="D3" s="298"/>
      <c r="E3" s="298"/>
      <c r="F3" s="298"/>
      <c r="G3" s="298"/>
      <c r="H3" s="298"/>
      <c r="I3" s="298"/>
      <c r="J3" s="298"/>
      <c r="K3" s="298"/>
      <c r="L3" s="298"/>
      <c r="M3" s="899" t="str">
        <f>MID('Form. Apertura Caja Ahorro PN'!L2,1,35)</f>
        <v/>
      </c>
      <c r="N3" s="899"/>
      <c r="O3" s="899"/>
      <c r="P3" s="899"/>
      <c r="Q3" s="899"/>
      <c r="R3" s="298"/>
      <c r="S3" s="900">
        <f ca="1">NOW()</f>
        <v>45100.557205324076</v>
      </c>
      <c r="T3" s="900"/>
      <c r="U3" s="901"/>
    </row>
    <row r="4" spans="1:21" s="7" customFormat="1" ht="29.25" customHeight="1" x14ac:dyDescent="0.25">
      <c r="A4" s="519" t="s">
        <v>262</v>
      </c>
      <c r="B4" s="429"/>
      <c r="C4" s="429"/>
      <c r="D4" s="429"/>
      <c r="E4" s="429"/>
      <c r="F4" s="882" t="str">
        <f>IF(INSTRUCCIONES!J26="","",INSTRUCCIONES!J26)</f>
        <v/>
      </c>
      <c r="G4" s="882"/>
      <c r="H4" s="882"/>
      <c r="I4" s="882"/>
      <c r="J4" s="882"/>
      <c r="K4" s="882"/>
      <c r="L4" s="882"/>
      <c r="M4" s="882"/>
      <c r="N4" s="882"/>
      <c r="O4" s="882"/>
      <c r="P4" s="882"/>
      <c r="Q4" s="882"/>
      <c r="R4" s="882"/>
      <c r="S4" s="882"/>
      <c r="T4" s="882"/>
      <c r="U4" s="883"/>
    </row>
    <row r="5" spans="1:21" s="7" customFormat="1" ht="22.5" customHeight="1" x14ac:dyDescent="0.25">
      <c r="A5" s="210" t="s">
        <v>52</v>
      </c>
      <c r="B5" s="211"/>
      <c r="C5" s="211"/>
      <c r="D5" s="211"/>
      <c r="E5" s="211"/>
      <c r="F5" s="892" t="str">
        <f>IF(INSTRUCCIONES!J27="","",INSTRUCCIONES!J27)</f>
        <v/>
      </c>
      <c r="G5" s="892"/>
      <c r="H5" s="892"/>
      <c r="I5" s="892"/>
      <c r="J5" s="892"/>
      <c r="K5" s="892"/>
      <c r="L5" s="299" t="str">
        <f>IF(INSTRUCCIONES!Q27="","",INSTRUCCIONES!Q27)</f>
        <v/>
      </c>
      <c r="M5" s="889" t="s">
        <v>149</v>
      </c>
      <c r="N5" s="890"/>
      <c r="O5" s="902" t="str">
        <f>IF(INSTRUCCIONES!Q49="","",INSTRUCCIONES!Q49)</f>
        <v/>
      </c>
      <c r="P5" s="903"/>
      <c r="Q5" s="903"/>
      <c r="R5" s="903"/>
      <c r="S5" s="903"/>
      <c r="T5" s="903"/>
      <c r="U5" s="904"/>
    </row>
    <row r="6" spans="1:21" ht="14.25" customHeight="1" x14ac:dyDescent="0.25">
      <c r="A6" s="740" t="s">
        <v>18</v>
      </c>
      <c r="B6" s="741"/>
      <c r="C6" s="741"/>
      <c r="D6" s="741"/>
      <c r="E6" s="741"/>
      <c r="F6" s="741"/>
      <c r="G6" s="741"/>
      <c r="H6" s="741"/>
      <c r="I6" s="741"/>
      <c r="J6" s="741"/>
      <c r="K6" s="741"/>
      <c r="L6" s="741"/>
      <c r="M6" s="741"/>
      <c r="N6" s="741"/>
      <c r="O6" s="741"/>
      <c r="P6" s="741"/>
      <c r="Q6" s="741"/>
      <c r="R6" s="741"/>
      <c r="S6" s="741"/>
      <c r="T6" s="741"/>
      <c r="U6" s="742"/>
    </row>
    <row r="7" spans="1:21" ht="22.5" customHeight="1" x14ac:dyDescent="0.25">
      <c r="A7" s="581" t="s">
        <v>69</v>
      </c>
      <c r="B7" s="356"/>
      <c r="C7" s="356"/>
      <c r="D7" s="356"/>
      <c r="E7" s="356"/>
      <c r="F7" s="356"/>
      <c r="G7" s="356"/>
      <c r="H7" s="356"/>
      <c r="I7" s="356"/>
      <c r="J7" s="356"/>
      <c r="K7" s="356"/>
      <c r="L7" s="356"/>
      <c r="M7" s="356"/>
      <c r="N7" s="356"/>
      <c r="O7" s="356"/>
      <c r="P7" s="356"/>
      <c r="Q7" s="356"/>
      <c r="R7" s="356"/>
      <c r="S7" s="356"/>
      <c r="T7" s="356"/>
      <c r="U7" s="582"/>
    </row>
    <row r="8" spans="1:21" ht="22.5" customHeight="1" x14ac:dyDescent="0.25">
      <c r="A8" s="581"/>
      <c r="B8" s="356"/>
      <c r="C8" s="356"/>
      <c r="D8" s="356"/>
      <c r="E8" s="356"/>
      <c r="F8" s="356"/>
      <c r="G8" s="356"/>
      <c r="H8" s="356"/>
      <c r="I8" s="356"/>
      <c r="J8" s="356"/>
      <c r="K8" s="356"/>
      <c r="L8" s="356"/>
      <c r="M8" s="356"/>
      <c r="N8" s="356"/>
      <c r="O8" s="356"/>
      <c r="P8" s="356"/>
      <c r="Q8" s="356"/>
      <c r="R8" s="356"/>
      <c r="S8" s="356"/>
      <c r="T8" s="356"/>
      <c r="U8" s="582"/>
    </row>
    <row r="9" spans="1:21" ht="22.5" customHeight="1" x14ac:dyDescent="0.25">
      <c r="A9" s="581"/>
      <c r="B9" s="356"/>
      <c r="C9" s="356"/>
      <c r="D9" s="356"/>
      <c r="E9" s="356"/>
      <c r="F9" s="356"/>
      <c r="G9" s="356"/>
      <c r="H9" s="356"/>
      <c r="I9" s="356"/>
      <c r="J9" s="356"/>
      <c r="K9" s="356"/>
      <c r="L9" s="356"/>
      <c r="M9" s="356"/>
      <c r="N9" s="356"/>
      <c r="O9" s="356"/>
      <c r="P9" s="356"/>
      <c r="Q9" s="356"/>
      <c r="R9" s="356"/>
      <c r="S9" s="356"/>
      <c r="T9" s="356"/>
      <c r="U9" s="582"/>
    </row>
    <row r="10" spans="1:21" ht="17.25" customHeight="1" x14ac:dyDescent="0.25">
      <c r="A10" s="581"/>
      <c r="B10" s="356"/>
      <c r="C10" s="356"/>
      <c r="D10" s="356"/>
      <c r="E10" s="356"/>
      <c r="F10" s="356"/>
      <c r="G10" s="356"/>
      <c r="H10" s="356"/>
      <c r="I10" s="356"/>
      <c r="J10" s="356"/>
      <c r="K10" s="356"/>
      <c r="L10" s="356"/>
      <c r="M10" s="356"/>
      <c r="N10" s="356"/>
      <c r="O10" s="356"/>
      <c r="P10" s="356"/>
      <c r="Q10" s="356"/>
      <c r="R10" s="356"/>
      <c r="S10" s="356"/>
      <c r="T10" s="356"/>
      <c r="U10" s="582"/>
    </row>
    <row r="11" spans="1:21" s="42" customFormat="1" ht="22.5" customHeight="1" x14ac:dyDescent="0.25">
      <c r="A11" s="740" t="s">
        <v>46</v>
      </c>
      <c r="B11" s="741"/>
      <c r="C11" s="741"/>
      <c r="D11" s="741"/>
      <c r="E11" s="741"/>
      <c r="F11" s="741"/>
      <c r="G11" s="741"/>
      <c r="H11" s="741"/>
      <c r="I11" s="741"/>
      <c r="J11" s="741"/>
      <c r="K11" s="741"/>
      <c r="L11" s="741"/>
      <c r="M11" s="741"/>
      <c r="N11" s="741"/>
      <c r="O11" s="741"/>
      <c r="P11" s="741"/>
      <c r="Q11" s="741"/>
      <c r="R11" s="741"/>
      <c r="S11" s="741"/>
      <c r="T11" s="741"/>
      <c r="U11" s="742"/>
    </row>
    <row r="12" spans="1:21" s="7" customFormat="1" ht="24.75" customHeight="1" x14ac:dyDescent="0.25">
      <c r="A12" s="568" t="s">
        <v>57</v>
      </c>
      <c r="B12" s="569"/>
      <c r="C12" s="569"/>
      <c r="D12" s="569"/>
      <c r="E12" s="569"/>
      <c r="F12" s="569"/>
      <c r="G12" s="569"/>
      <c r="H12" s="569"/>
      <c r="I12" s="569"/>
      <c r="J12" s="569"/>
      <c r="K12" s="569"/>
      <c r="L12" s="569"/>
      <c r="M12" s="569"/>
      <c r="N12" s="569"/>
      <c r="O12" s="569"/>
      <c r="P12" s="569"/>
      <c r="Q12" s="569"/>
      <c r="R12" s="569"/>
      <c r="S12" s="569"/>
      <c r="T12" s="891"/>
      <c r="U12" s="300"/>
    </row>
    <row r="13" spans="1:21" ht="27" customHeight="1" x14ac:dyDescent="0.25">
      <c r="A13" s="568" t="s">
        <v>58</v>
      </c>
      <c r="B13" s="569"/>
      <c r="C13" s="569"/>
      <c r="D13" s="569"/>
      <c r="E13" s="569"/>
      <c r="F13" s="569"/>
      <c r="G13" s="569"/>
      <c r="H13" s="569"/>
      <c r="I13" s="569"/>
      <c r="J13" s="569"/>
      <c r="K13" s="569"/>
      <c r="L13" s="569"/>
      <c r="M13" s="569"/>
      <c r="N13" s="569"/>
      <c r="O13" s="569"/>
      <c r="P13" s="569"/>
      <c r="Q13" s="569"/>
      <c r="R13" s="569"/>
      <c r="S13" s="569"/>
      <c r="T13" s="891"/>
      <c r="U13" s="300"/>
    </row>
    <row r="14" spans="1:21" s="42" customFormat="1" ht="28.5" customHeight="1" x14ac:dyDescent="0.25">
      <c r="A14" s="886" t="s">
        <v>276</v>
      </c>
      <c r="B14" s="887"/>
      <c r="C14" s="887"/>
      <c r="D14" s="887"/>
      <c r="E14" s="887"/>
      <c r="F14" s="887"/>
      <c r="G14" s="887"/>
      <c r="H14" s="887"/>
      <c r="I14" s="887"/>
      <c r="J14" s="887"/>
      <c r="K14" s="887"/>
      <c r="L14" s="887"/>
      <c r="M14" s="887"/>
      <c r="N14" s="887"/>
      <c r="O14" s="887"/>
      <c r="P14" s="887"/>
      <c r="Q14" s="887"/>
      <c r="R14" s="887"/>
      <c r="S14" s="887"/>
      <c r="T14" s="887"/>
      <c r="U14" s="888"/>
    </row>
    <row r="15" spans="1:21" s="42" customFormat="1" ht="22.5" customHeight="1" thickBot="1" x14ac:dyDescent="0.3">
      <c r="A15" s="74" t="s">
        <v>273</v>
      </c>
      <c r="B15" s="301"/>
      <c r="C15" s="301"/>
      <c r="D15" s="301"/>
      <c r="E15" s="301"/>
      <c r="F15" s="301"/>
      <c r="G15" s="301"/>
      <c r="H15" s="301"/>
      <c r="I15" s="302"/>
      <c r="J15" s="301"/>
      <c r="K15" s="301"/>
      <c r="L15" s="301"/>
      <c r="M15" s="301"/>
      <c r="N15" s="301"/>
      <c r="O15" s="301"/>
      <c r="P15" s="301"/>
      <c r="Q15" s="301"/>
      <c r="R15" s="301"/>
      <c r="S15" s="301"/>
      <c r="T15" s="301"/>
      <c r="U15" s="303"/>
    </row>
    <row r="16" spans="1:21" s="7" customFormat="1" ht="27.75" customHeight="1" x14ac:dyDescent="0.25">
      <c r="A16" s="893"/>
      <c r="B16" s="894"/>
      <c r="C16" s="894"/>
      <c r="D16" s="894"/>
      <c r="E16" s="894"/>
      <c r="F16" s="894"/>
      <c r="G16" s="894"/>
      <c r="H16" s="894"/>
      <c r="I16" s="894"/>
      <c r="J16" s="894"/>
      <c r="K16" s="894"/>
      <c r="L16" s="894"/>
      <c r="M16" s="894"/>
      <c r="N16" s="894"/>
      <c r="O16" s="894"/>
      <c r="P16" s="894"/>
      <c r="Q16" s="894"/>
      <c r="R16" s="894"/>
      <c r="S16" s="894"/>
      <c r="T16" s="894"/>
      <c r="U16" s="895"/>
    </row>
    <row r="17" spans="1:21" ht="4.9000000000000004" customHeight="1" x14ac:dyDescent="0.25">
      <c r="A17" s="519"/>
      <c r="B17" s="429"/>
      <c r="C17" s="429"/>
      <c r="D17" s="429"/>
      <c r="E17" s="429"/>
      <c r="F17" s="429"/>
      <c r="G17" s="429"/>
      <c r="H17" s="429"/>
      <c r="I17" s="429"/>
      <c r="J17" s="429"/>
      <c r="K17" s="429"/>
      <c r="L17" s="429"/>
      <c r="M17" s="429"/>
      <c r="N17" s="429"/>
      <c r="O17" s="429"/>
      <c r="P17" s="429"/>
      <c r="Q17" s="429"/>
      <c r="R17" s="304"/>
      <c r="S17" s="211"/>
      <c r="T17" s="211"/>
      <c r="U17" s="305"/>
    </row>
    <row r="18" spans="1:21" ht="4.9000000000000004" customHeight="1" thickBot="1" x14ac:dyDescent="0.3">
      <c r="A18" s="306"/>
      <c r="B18" s="307"/>
      <c r="C18" s="307"/>
      <c r="D18" s="307"/>
      <c r="E18" s="307"/>
      <c r="F18" s="307"/>
      <c r="G18" s="307"/>
      <c r="H18" s="307"/>
      <c r="I18" s="307"/>
      <c r="J18" s="307"/>
      <c r="K18" s="307"/>
      <c r="L18" s="307"/>
      <c r="M18" s="307"/>
      <c r="N18" s="307"/>
      <c r="O18" s="307"/>
      <c r="P18" s="307"/>
      <c r="Q18" s="307"/>
      <c r="R18" s="304"/>
      <c r="S18" s="211"/>
      <c r="T18" s="211"/>
      <c r="U18" s="305"/>
    </row>
    <row r="19" spans="1:21" ht="22.5" customHeight="1" thickTop="1" x14ac:dyDescent="0.25">
      <c r="A19" s="306"/>
      <c r="B19" s="307"/>
      <c r="C19" s="307"/>
      <c r="D19" s="307"/>
      <c r="E19" s="307"/>
      <c r="F19" s="307"/>
      <c r="G19" s="307"/>
      <c r="H19" s="308"/>
      <c r="I19" s="309"/>
      <c r="J19" s="309"/>
      <c r="K19" s="309"/>
      <c r="L19" s="309"/>
      <c r="M19" s="309"/>
      <c r="N19" s="309"/>
      <c r="O19" s="310"/>
      <c r="P19" s="307"/>
      <c r="Q19" s="307"/>
      <c r="R19" s="304"/>
      <c r="S19" s="211"/>
      <c r="T19" s="211"/>
      <c r="U19" s="305"/>
    </row>
    <row r="20" spans="1:21" ht="22.5" customHeight="1" x14ac:dyDescent="0.25">
      <c r="A20" s="306"/>
      <c r="B20" s="307"/>
      <c r="C20" s="307"/>
      <c r="D20" s="307"/>
      <c r="E20" s="307"/>
      <c r="F20" s="307"/>
      <c r="G20" s="307"/>
      <c r="H20" s="311"/>
      <c r="I20" s="307"/>
      <c r="J20" s="307"/>
      <c r="K20" s="307"/>
      <c r="L20" s="307"/>
      <c r="M20" s="307"/>
      <c r="N20" s="307"/>
      <c r="O20" s="312"/>
      <c r="P20" s="307"/>
      <c r="Q20" s="307"/>
      <c r="R20" s="304"/>
      <c r="S20" s="211"/>
      <c r="T20" s="211"/>
      <c r="U20" s="305"/>
    </row>
    <row r="21" spans="1:21" ht="12.75" x14ac:dyDescent="0.25">
      <c r="A21" s="36"/>
      <c r="B21" s="17"/>
      <c r="C21" s="17"/>
      <c r="D21" s="17"/>
      <c r="E21" s="17"/>
      <c r="F21" s="17"/>
      <c r="G21" s="17"/>
      <c r="H21" s="236"/>
      <c r="I21" s="17"/>
      <c r="J21" s="17"/>
      <c r="K21" s="17"/>
      <c r="L21" s="17"/>
      <c r="M21" s="17"/>
      <c r="N21" s="17"/>
      <c r="O21" s="237"/>
      <c r="P21" s="17"/>
      <c r="Q21" s="17"/>
      <c r="R21" s="17"/>
      <c r="S21" s="17"/>
      <c r="T21" s="17"/>
      <c r="U21" s="227"/>
    </row>
    <row r="22" spans="1:21" ht="23.45" customHeight="1" x14ac:dyDescent="0.25">
      <c r="A22" s="36"/>
      <c r="B22" s="17"/>
      <c r="C22" s="17"/>
      <c r="D22" s="17"/>
      <c r="E22" s="17"/>
      <c r="F22" s="17"/>
      <c r="G22" s="17"/>
      <c r="H22" s="236"/>
      <c r="I22" s="17"/>
      <c r="J22" s="17"/>
      <c r="K22" s="17"/>
      <c r="L22" s="17"/>
      <c r="M22" s="17"/>
      <c r="N22" s="17"/>
      <c r="O22" s="237"/>
      <c r="P22" s="17"/>
      <c r="Q22" s="17"/>
      <c r="R22" s="17"/>
      <c r="S22" s="17"/>
      <c r="T22" s="17"/>
      <c r="U22" s="227"/>
    </row>
    <row r="23" spans="1:21" ht="12.75" x14ac:dyDescent="0.25">
      <c r="A23" s="36"/>
      <c r="B23" s="17"/>
      <c r="C23" s="17"/>
      <c r="D23" s="17"/>
      <c r="E23" s="17"/>
      <c r="F23" s="17"/>
      <c r="G23" s="17"/>
      <c r="H23" s="236"/>
      <c r="I23" s="17"/>
      <c r="J23" s="17"/>
      <c r="K23" s="17"/>
      <c r="L23" s="17"/>
      <c r="M23" s="17"/>
      <c r="N23" s="17"/>
      <c r="O23" s="237"/>
      <c r="P23" s="17"/>
      <c r="Q23" s="17"/>
      <c r="R23" s="17"/>
      <c r="S23" s="17"/>
      <c r="T23" s="17"/>
      <c r="U23" s="227"/>
    </row>
    <row r="24" spans="1:21" ht="12.75" x14ac:dyDescent="0.25">
      <c r="A24" s="36"/>
      <c r="B24" s="17"/>
      <c r="C24" s="17"/>
      <c r="D24" s="17"/>
      <c r="E24" s="17"/>
      <c r="F24" s="17"/>
      <c r="G24" s="17"/>
      <c r="H24" s="236"/>
      <c r="I24" s="17"/>
      <c r="J24" s="17"/>
      <c r="K24" s="17"/>
      <c r="L24" s="17"/>
      <c r="M24" s="17"/>
      <c r="N24" s="17"/>
      <c r="O24" s="237"/>
      <c r="P24" s="17"/>
      <c r="Q24" s="17"/>
      <c r="R24" s="17"/>
      <c r="S24" s="17"/>
      <c r="T24" s="17"/>
      <c r="U24" s="227"/>
    </row>
    <row r="25" spans="1:21" ht="12.75" x14ac:dyDescent="0.25">
      <c r="A25" s="36"/>
      <c r="B25" s="17"/>
      <c r="C25" s="17"/>
      <c r="D25" s="17"/>
      <c r="E25" s="17"/>
      <c r="F25" s="17"/>
      <c r="G25" s="17"/>
      <c r="H25" s="236"/>
      <c r="I25" s="17"/>
      <c r="J25" s="17"/>
      <c r="K25" s="17"/>
      <c r="L25" s="17"/>
      <c r="M25" s="17"/>
      <c r="N25" s="17"/>
      <c r="O25" s="237"/>
      <c r="P25" s="17"/>
      <c r="Q25" s="17"/>
      <c r="R25" s="17"/>
      <c r="S25" s="17"/>
      <c r="T25" s="17"/>
      <c r="U25" s="227"/>
    </row>
    <row r="26" spans="1:21" ht="13.5" thickBot="1" x14ac:dyDescent="0.3">
      <c r="A26" s="36"/>
      <c r="B26" s="17"/>
      <c r="C26" s="17"/>
      <c r="D26" s="17"/>
      <c r="E26" s="17"/>
      <c r="F26" s="17"/>
      <c r="G26" s="17"/>
      <c r="H26" s="239"/>
      <c r="I26" s="240"/>
      <c r="J26" s="240"/>
      <c r="K26" s="240"/>
      <c r="L26" s="240"/>
      <c r="M26" s="240"/>
      <c r="N26" s="240"/>
      <c r="O26" s="242"/>
      <c r="P26" s="17"/>
      <c r="Q26" s="17"/>
      <c r="R26" s="17"/>
      <c r="S26" s="17"/>
      <c r="T26" s="17"/>
      <c r="U26" s="227"/>
    </row>
    <row r="27" spans="1:21" ht="14.45" customHeight="1" thickTop="1" x14ac:dyDescent="0.25">
      <c r="A27" s="36"/>
      <c r="B27" s="17"/>
      <c r="C27" s="17"/>
      <c r="D27" s="17"/>
      <c r="E27" s="17"/>
      <c r="F27" s="17"/>
      <c r="G27" s="17"/>
      <c r="H27" s="672" t="s">
        <v>70</v>
      </c>
      <c r="I27" s="672"/>
      <c r="J27" s="672"/>
      <c r="K27" s="672"/>
      <c r="L27" s="672"/>
      <c r="M27" s="672"/>
      <c r="N27" s="672"/>
      <c r="O27" s="672"/>
      <c r="P27" s="17"/>
      <c r="Q27" s="17"/>
      <c r="R27" s="17"/>
      <c r="S27" s="17"/>
      <c r="T27" s="17"/>
      <c r="U27" s="227"/>
    </row>
    <row r="28" spans="1:21" ht="10.9" customHeight="1" x14ac:dyDescent="0.25">
      <c r="A28" s="36"/>
      <c r="B28" s="17"/>
      <c r="C28" s="17"/>
      <c r="D28" s="17"/>
      <c r="E28" s="17"/>
      <c r="F28" s="17"/>
      <c r="G28" s="17"/>
      <c r="H28" s="17"/>
      <c r="I28" s="17"/>
      <c r="J28" s="17"/>
      <c r="K28" s="17"/>
      <c r="L28" s="172"/>
      <c r="M28" s="17"/>
      <c r="N28" s="17"/>
      <c r="O28" s="17"/>
      <c r="P28" s="17"/>
      <c r="Q28" s="17"/>
      <c r="R28" s="17"/>
      <c r="S28" s="17"/>
      <c r="T28" s="17"/>
      <c r="U28" s="227"/>
    </row>
    <row r="29" spans="1:21" ht="27.75" customHeight="1" x14ac:dyDescent="0.25">
      <c r="A29" s="36"/>
      <c r="B29" s="17"/>
      <c r="C29" s="17"/>
      <c r="D29" s="17"/>
      <c r="E29" s="878" t="s">
        <v>10</v>
      </c>
      <c r="F29" s="878"/>
      <c r="G29" s="878"/>
      <c r="H29" s="556" t="str">
        <f>IF(F4="","",F4)</f>
        <v/>
      </c>
      <c r="I29" s="557"/>
      <c r="J29" s="557"/>
      <c r="K29" s="557"/>
      <c r="L29" s="557"/>
      <c r="M29" s="557"/>
      <c r="N29" s="557"/>
      <c r="O29" s="558"/>
      <c r="P29" s="17"/>
      <c r="Q29" s="17"/>
      <c r="R29" s="17"/>
      <c r="S29" s="17"/>
      <c r="T29" s="17"/>
      <c r="U29" s="227"/>
    </row>
    <row r="30" spans="1:21" ht="19.5" customHeight="1" x14ac:dyDescent="0.25">
      <c r="A30" s="36"/>
      <c r="B30" s="17"/>
      <c r="C30" s="17"/>
      <c r="D30" s="17"/>
      <c r="E30" s="884" t="s">
        <v>274</v>
      </c>
      <c r="F30" s="884"/>
      <c r="G30" s="884"/>
      <c r="H30" s="875" t="str">
        <f>""&amp;L5&amp;" "&amp;F5&amp;" "</f>
        <v xml:space="preserve">  </v>
      </c>
      <c r="I30" s="876"/>
      <c r="J30" s="876"/>
      <c r="K30" s="876"/>
      <c r="L30" s="876"/>
      <c r="M30" s="876"/>
      <c r="N30" s="876"/>
      <c r="O30" s="877"/>
      <c r="P30" s="313"/>
      <c r="Q30" s="885"/>
      <c r="R30" s="885"/>
      <c r="S30" s="17"/>
      <c r="T30" s="17"/>
      <c r="U30" s="227"/>
    </row>
    <row r="31" spans="1:21" ht="20.25" customHeight="1" x14ac:dyDescent="0.25">
      <c r="A31" s="36"/>
      <c r="B31" s="17"/>
      <c r="C31" s="17"/>
      <c r="D31" s="17"/>
      <c r="E31" s="878" t="s">
        <v>9</v>
      </c>
      <c r="F31" s="878"/>
      <c r="G31" s="878"/>
      <c r="H31" s="879">
        <f ca="1">TODAY()</f>
        <v>45100</v>
      </c>
      <c r="I31" s="880"/>
      <c r="J31" s="880"/>
      <c r="K31" s="880"/>
      <c r="L31" s="880"/>
      <c r="M31" s="880"/>
      <c r="N31" s="880"/>
      <c r="O31" s="881"/>
      <c r="P31" s="17"/>
      <c r="Q31" s="17"/>
      <c r="R31" s="17"/>
      <c r="S31" s="17"/>
      <c r="T31" s="17"/>
      <c r="U31" s="227"/>
    </row>
    <row r="32" spans="1:21" ht="12.75" x14ac:dyDescent="0.25">
      <c r="A32" s="36"/>
      <c r="B32" s="17"/>
      <c r="C32" s="17"/>
      <c r="D32" s="17"/>
      <c r="E32" s="17"/>
      <c r="F32" s="17"/>
      <c r="G32" s="17"/>
      <c r="H32" s="17"/>
      <c r="I32" s="17"/>
      <c r="J32" s="17"/>
      <c r="K32" s="17"/>
      <c r="L32" s="17"/>
      <c r="M32" s="17"/>
      <c r="N32" s="17"/>
      <c r="O32" s="17"/>
      <c r="P32" s="17"/>
      <c r="Q32" s="17"/>
      <c r="R32" s="17"/>
      <c r="S32" s="17"/>
      <c r="T32" s="17"/>
      <c r="U32" s="227"/>
    </row>
    <row r="33" spans="1:21" ht="31.5" customHeight="1" thickBot="1" x14ac:dyDescent="0.3">
      <c r="A33" s="281"/>
      <c r="B33" s="282"/>
      <c r="C33" s="282"/>
      <c r="D33" s="282"/>
      <c r="E33" s="282"/>
      <c r="F33" s="282"/>
      <c r="G33" s="282"/>
      <c r="H33" s="282"/>
      <c r="I33" s="282"/>
      <c r="J33" s="282"/>
      <c r="K33" s="282"/>
      <c r="L33" s="282"/>
      <c r="M33" s="282"/>
      <c r="N33" s="282"/>
      <c r="O33" s="282"/>
      <c r="P33" s="282"/>
      <c r="Q33" s="282"/>
      <c r="R33" s="282"/>
      <c r="S33" s="282"/>
      <c r="T33" s="282"/>
      <c r="U33" s="283"/>
    </row>
  </sheetData>
  <sheetProtection algorithmName="SHA-512" hashValue="zpP+LG8SYrmLvhmMAyGGIfW2RoYVPO+UI4CwJBj5P6k76rDZ1Ga8oQi/XFTL50rE6FvYvD4xgE7+genWIUAlzQ==" saltValue="KF/oovO7F4ZAh4iDYAbtBw==" spinCount="100000" sheet="1" objects="1" scenarios="1"/>
  <customSheetViews>
    <customSheetView guid="{CB83FB30-7FD5-4246-8B00-5B26B2B206F0}" showPageBreaks="1" showGridLines="0" fitToPage="1" view="pageBreakPreview">
      <selection activeCell="A8" sqref="A8:U11"/>
      <pageMargins left="0.70866141732283461" right="0.31496062992125984" top="0.74803149606299213" bottom="0.62992125984251968" header="0.31496062992125984" footer="0.11811023622047244"/>
      <pageSetup scale="74" fitToHeight="0" orientation="portrait" r:id="rId1"/>
    </customSheetView>
  </customSheetViews>
  <mergeCells count="25">
    <mergeCell ref="A1:U1"/>
    <mergeCell ref="A7:U10"/>
    <mergeCell ref="A11:U11"/>
    <mergeCell ref="A14:U14"/>
    <mergeCell ref="A17:Q17"/>
    <mergeCell ref="M5:N5"/>
    <mergeCell ref="A13:T13"/>
    <mergeCell ref="A12:T12"/>
    <mergeCell ref="A6:U6"/>
    <mergeCell ref="A4:E4"/>
    <mergeCell ref="F5:K5"/>
    <mergeCell ref="A16:U16"/>
    <mergeCell ref="A2:U2"/>
    <mergeCell ref="M3:Q3"/>
    <mergeCell ref="S3:U3"/>
    <mergeCell ref="O5:U5"/>
    <mergeCell ref="H29:O29"/>
    <mergeCell ref="H30:O30"/>
    <mergeCell ref="E31:G31"/>
    <mergeCell ref="H31:O31"/>
    <mergeCell ref="F4:U4"/>
    <mergeCell ref="E29:G29"/>
    <mergeCell ref="E30:G30"/>
    <mergeCell ref="Q30:R30"/>
    <mergeCell ref="H27:O27"/>
  </mergeCells>
  <conditionalFormatting sqref="F4:U4 F5:L5">
    <cfRule type="cellIs" dxfId="14" priority="1" operator="equal">
      <formula>0</formula>
    </cfRule>
  </conditionalFormatting>
  <dataValidations count="1">
    <dataValidation type="list" allowBlank="1" showInputMessage="1" showErrorMessage="1" sqref="I15" xr:uid="{00000000-0002-0000-0600-000000000000}">
      <formula1>"SI,NO"</formula1>
    </dataValidation>
  </dataValidations>
  <pageMargins left="0.70866141732283461" right="0.31496062992125984" top="0.74803149606299213" bottom="0.62992125984251968" header="0.31496062992125984" footer="0.11811023622047244"/>
  <pageSetup scale="73"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AUX!$G$9:$G$10</xm:f>
          </x14:formula1>
          <xm:sqref>U12:U13</xm:sqref>
        </x14:dataValidation>
        <x14:dataValidation type="list" allowBlank="1" showInputMessage="1" showErrorMessage="1" prompt="CUANDO SE IDENTIFIQUE QUE EL CONSUMIDOR FINANCIERO O CLIENTE ES UNA PERSONA PEP, SELECCIONAR LA OPCIÓN QUE CORRESPONDA PREVIA CONSULTA AL CONSUMIDOR FINANCIERO O CLIENTE " xr:uid="{00000000-0002-0000-0600-000002000000}">
          <x14:formula1>
            <xm:f>AUX!$F$1:$F$7</xm:f>
          </x14:formula1>
          <xm:sqref>A16:U16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605A7-63D2-4535-8588-F8A429A073BC}">
  <sheetPr codeName="Hoja19">
    <outlinePr summaryBelow="0"/>
    <pageSetUpPr fitToPage="1"/>
  </sheetPr>
  <dimension ref="B1:N49"/>
  <sheetViews>
    <sheetView showGridLines="0" zoomScale="85" zoomScaleNormal="85" workbookViewId="0">
      <selection activeCell="B5" sqref="B5:D5"/>
    </sheetView>
  </sheetViews>
  <sheetFormatPr baseColWidth="10" defaultColWidth="11.42578125" defaultRowHeight="12.75" outlineLevelRow="1" x14ac:dyDescent="0.2"/>
  <cols>
    <col min="1" max="1" width="1.28515625" style="140" customWidth="1"/>
    <col min="2" max="2" width="22.28515625" style="140" customWidth="1"/>
    <col min="3" max="3" width="16.140625" style="140" customWidth="1"/>
    <col min="4" max="4" width="13.5703125" style="140" customWidth="1"/>
    <col min="5" max="6" width="14.85546875" style="140" customWidth="1"/>
    <col min="7" max="7" width="17" style="140" customWidth="1"/>
    <col min="8" max="8" width="10.28515625" style="140" customWidth="1"/>
    <col min="9" max="9" width="12.5703125" style="140" customWidth="1"/>
    <col min="10" max="10" width="15.7109375" style="140" customWidth="1"/>
    <col min="11" max="11" width="5.42578125" style="140" customWidth="1"/>
    <col min="12" max="12" width="14.140625" style="140" customWidth="1"/>
    <col min="13" max="13" width="6.28515625" style="140" customWidth="1"/>
    <col min="14" max="14" width="44" style="140" customWidth="1"/>
    <col min="15" max="16384" width="11.42578125" style="140"/>
  </cols>
  <sheetData>
    <row r="1" spans="2:14" ht="99.75" customHeight="1" thickBot="1" x14ac:dyDescent="0.25">
      <c r="B1" s="141"/>
      <c r="C1" s="142"/>
      <c r="D1" s="142"/>
      <c r="E1" s="142"/>
      <c r="F1" s="142"/>
      <c r="G1" s="142"/>
      <c r="H1" s="142"/>
      <c r="I1" s="142"/>
      <c r="J1" s="142"/>
      <c r="K1" s="142"/>
      <c r="L1" s="142"/>
      <c r="M1" s="143"/>
    </row>
    <row r="2" spans="2:14" ht="86.1" customHeight="1" thickBot="1" x14ac:dyDescent="0.25">
      <c r="B2" s="844" t="s">
        <v>413</v>
      </c>
      <c r="C2" s="845"/>
      <c r="D2" s="845"/>
      <c r="E2" s="845"/>
      <c r="F2" s="845"/>
      <c r="G2" s="845"/>
      <c r="H2" s="845"/>
      <c r="I2" s="845"/>
      <c r="J2" s="845"/>
      <c r="K2" s="845"/>
      <c r="L2" s="845"/>
      <c r="M2" s="846"/>
      <c r="N2" s="168" t="s">
        <v>361</v>
      </c>
    </row>
    <row r="3" spans="2:14" ht="18.600000000000001" customHeight="1" thickBot="1" x14ac:dyDescent="0.25">
      <c r="B3" s="847" t="s">
        <v>235</v>
      </c>
      <c r="C3" s="848"/>
      <c r="D3" s="848"/>
      <c r="E3" s="848"/>
      <c r="F3" s="848"/>
      <c r="G3" s="848"/>
      <c r="H3" s="848"/>
      <c r="I3" s="848"/>
      <c r="J3" s="848"/>
      <c r="K3" s="848"/>
      <c r="L3" s="848"/>
      <c r="M3" s="849"/>
      <c r="N3" s="169" t="s">
        <v>235</v>
      </c>
    </row>
    <row r="4" spans="2:14" ht="24" customHeight="1" thickBot="1" x14ac:dyDescent="0.25">
      <c r="B4" s="834" t="s">
        <v>328</v>
      </c>
      <c r="C4" s="836"/>
      <c r="D4" s="835"/>
      <c r="E4" s="834" t="s">
        <v>329</v>
      </c>
      <c r="F4" s="836"/>
      <c r="G4" s="835"/>
      <c r="H4" s="834" t="s">
        <v>238</v>
      </c>
      <c r="I4" s="836"/>
      <c r="J4" s="835"/>
      <c r="K4" s="834" t="s">
        <v>330</v>
      </c>
      <c r="L4" s="836"/>
      <c r="M4" s="835"/>
      <c r="N4" s="873" t="s">
        <v>362</v>
      </c>
    </row>
    <row r="5" spans="2:14" s="144" customFormat="1" ht="25.5" customHeight="1" thickBot="1" x14ac:dyDescent="0.3">
      <c r="B5" s="815"/>
      <c r="C5" s="816"/>
      <c r="D5" s="817"/>
      <c r="E5" s="852"/>
      <c r="F5" s="853"/>
      <c r="G5" s="854"/>
      <c r="H5" s="815"/>
      <c r="I5" s="816"/>
      <c r="J5" s="817"/>
      <c r="K5" s="855" t="str">
        <f>'Form. Apertura Caja Ahorro PN'!$F$4</f>
        <v/>
      </c>
      <c r="L5" s="856"/>
      <c r="M5" s="857"/>
      <c r="N5" s="873"/>
    </row>
    <row r="6" spans="2:14" ht="18.600000000000001" customHeight="1" thickBot="1" x14ac:dyDescent="0.25">
      <c r="B6" s="847" t="s">
        <v>331</v>
      </c>
      <c r="C6" s="848"/>
      <c r="D6" s="848"/>
      <c r="E6" s="848"/>
      <c r="F6" s="848"/>
      <c r="G6" s="848"/>
      <c r="H6" s="848"/>
      <c r="I6" s="848"/>
      <c r="J6" s="848"/>
      <c r="K6" s="848"/>
      <c r="L6" s="848"/>
      <c r="M6" s="849"/>
      <c r="N6" s="169" t="s">
        <v>331</v>
      </c>
    </row>
    <row r="7" spans="2:14" s="144" customFormat="1" ht="25.5" customHeight="1" thickBot="1" x14ac:dyDescent="0.3">
      <c r="B7" s="841" t="s">
        <v>332</v>
      </c>
      <c r="C7" s="842"/>
      <c r="D7" s="842"/>
      <c r="E7" s="842"/>
      <c r="F7" s="842"/>
      <c r="G7" s="842"/>
      <c r="H7" s="842"/>
      <c r="I7" s="842"/>
      <c r="J7" s="842"/>
      <c r="K7" s="842"/>
      <c r="L7" s="842"/>
      <c r="M7" s="843"/>
      <c r="N7" s="170" t="s">
        <v>360</v>
      </c>
    </row>
    <row r="8" spans="2:14" s="144" customFormat="1" ht="33" customHeight="1" thickBot="1" x14ac:dyDescent="0.3">
      <c r="B8" s="858" t="s">
        <v>333</v>
      </c>
      <c r="C8" s="859"/>
      <c r="D8" s="859"/>
      <c r="E8" s="860"/>
      <c r="F8" s="864" t="s">
        <v>414</v>
      </c>
      <c r="G8" s="865"/>
      <c r="H8" s="865"/>
      <c r="I8" s="866"/>
      <c r="J8" s="858" t="s">
        <v>334</v>
      </c>
      <c r="K8" s="859"/>
      <c r="L8" s="859"/>
      <c r="M8" s="860"/>
      <c r="N8" s="874" t="s">
        <v>415</v>
      </c>
    </row>
    <row r="9" spans="2:14" s="144" customFormat="1" ht="33" customHeight="1" thickBot="1" x14ac:dyDescent="0.3">
      <c r="B9" s="861"/>
      <c r="C9" s="862"/>
      <c r="D9" s="862"/>
      <c r="E9" s="863"/>
      <c r="F9" s="867"/>
      <c r="G9" s="868"/>
      <c r="H9" s="868"/>
      <c r="I9" s="869"/>
      <c r="J9" s="870" t="s">
        <v>236</v>
      </c>
      <c r="K9" s="871"/>
      <c r="L9" s="870" t="s">
        <v>237</v>
      </c>
      <c r="M9" s="872"/>
      <c r="N9" s="874"/>
    </row>
    <row r="10" spans="2:14" ht="38.25" customHeight="1" thickBot="1" x14ac:dyDescent="0.25">
      <c r="B10" s="815"/>
      <c r="C10" s="816"/>
      <c r="D10" s="816"/>
      <c r="E10" s="817"/>
      <c r="F10" s="815"/>
      <c r="G10" s="816"/>
      <c r="H10" s="816"/>
      <c r="I10" s="817"/>
      <c r="J10" s="850" t="s">
        <v>344</v>
      </c>
      <c r="K10" s="851"/>
      <c r="L10" s="850" t="s">
        <v>344</v>
      </c>
      <c r="M10" s="851"/>
      <c r="N10" s="874"/>
    </row>
    <row r="11" spans="2:14" ht="38.25" customHeight="1" thickBot="1" x14ac:dyDescent="0.25">
      <c r="B11" s="815"/>
      <c r="C11" s="816"/>
      <c r="D11" s="816"/>
      <c r="E11" s="817"/>
      <c r="F11" s="815"/>
      <c r="G11" s="816"/>
      <c r="H11" s="816"/>
      <c r="I11" s="817"/>
      <c r="J11" s="837" t="s">
        <v>344</v>
      </c>
      <c r="K11" s="838"/>
      <c r="L11" s="837" t="s">
        <v>344</v>
      </c>
      <c r="M11" s="838"/>
      <c r="N11" s="874"/>
    </row>
    <row r="12" spans="2:14" ht="40.5" customHeight="1" thickBot="1" x14ac:dyDescent="0.25">
      <c r="B12" s="815"/>
      <c r="C12" s="816"/>
      <c r="D12" s="816"/>
      <c r="E12" s="817"/>
      <c r="F12" s="815"/>
      <c r="G12" s="816"/>
      <c r="H12" s="816"/>
      <c r="I12" s="817"/>
      <c r="J12" s="839" t="s">
        <v>344</v>
      </c>
      <c r="K12" s="840"/>
      <c r="L12" s="839" t="s">
        <v>344</v>
      </c>
      <c r="M12" s="840"/>
      <c r="N12" s="874"/>
    </row>
    <row r="13" spans="2:14" s="144" customFormat="1" ht="25.5" customHeight="1" thickBot="1" x14ac:dyDescent="0.3">
      <c r="B13" s="841" t="s">
        <v>335</v>
      </c>
      <c r="C13" s="842"/>
      <c r="D13" s="842"/>
      <c r="E13" s="842"/>
      <c r="F13" s="842"/>
      <c r="G13" s="842"/>
      <c r="H13" s="842"/>
      <c r="I13" s="842"/>
      <c r="J13" s="842"/>
      <c r="K13" s="842"/>
      <c r="L13" s="842"/>
      <c r="M13" s="843"/>
      <c r="N13" s="874" t="s">
        <v>416</v>
      </c>
    </row>
    <row r="14" spans="2:14" s="144" customFormat="1" ht="25.5" customHeight="1" thickBot="1" x14ac:dyDescent="0.3">
      <c r="B14" s="831" t="s">
        <v>417</v>
      </c>
      <c r="C14" s="832"/>
      <c r="D14" s="832"/>
      <c r="E14" s="832"/>
      <c r="F14" s="832"/>
      <c r="G14" s="832"/>
      <c r="H14" s="832"/>
      <c r="I14" s="832"/>
      <c r="J14" s="832"/>
      <c r="K14" s="832"/>
      <c r="L14" s="832"/>
      <c r="M14" s="833"/>
      <c r="N14" s="874"/>
    </row>
    <row r="15" spans="2:14" s="144" customFormat="1" ht="25.5" customHeight="1" thickBot="1" x14ac:dyDescent="0.3">
      <c r="B15" s="145" t="s">
        <v>336</v>
      </c>
      <c r="C15" s="834" t="s">
        <v>337</v>
      </c>
      <c r="D15" s="835"/>
      <c r="E15" s="836" t="s">
        <v>241</v>
      </c>
      <c r="F15" s="836"/>
      <c r="G15" s="834" t="s">
        <v>242</v>
      </c>
      <c r="H15" s="835"/>
      <c r="I15" s="836" t="s">
        <v>243</v>
      </c>
      <c r="J15" s="836"/>
      <c r="K15" s="834" t="s">
        <v>244</v>
      </c>
      <c r="L15" s="836"/>
      <c r="M15" s="835"/>
      <c r="N15" s="874"/>
    </row>
    <row r="16" spans="2:14" s="144" customFormat="1" ht="25.5" customHeight="1" thickBot="1" x14ac:dyDescent="0.3">
      <c r="B16" s="146" t="s">
        <v>346</v>
      </c>
      <c r="C16" s="815"/>
      <c r="D16" s="817"/>
      <c r="E16" s="815"/>
      <c r="F16" s="817"/>
      <c r="G16" s="815"/>
      <c r="H16" s="817"/>
      <c r="I16" s="815"/>
      <c r="J16" s="817"/>
      <c r="K16" s="815"/>
      <c r="L16" s="816"/>
      <c r="M16" s="817"/>
      <c r="N16" s="874"/>
    </row>
    <row r="17" spans="2:14" s="144" customFormat="1" ht="25.5" customHeight="1" thickBot="1" x14ac:dyDescent="0.3">
      <c r="B17" s="146" t="s">
        <v>329</v>
      </c>
      <c r="C17" s="828"/>
      <c r="D17" s="829"/>
      <c r="E17" s="828"/>
      <c r="F17" s="829"/>
      <c r="G17" s="828"/>
      <c r="H17" s="829"/>
      <c r="I17" s="828"/>
      <c r="J17" s="829"/>
      <c r="K17" s="828"/>
      <c r="L17" s="830"/>
      <c r="M17" s="829"/>
      <c r="N17" s="874"/>
    </row>
    <row r="18" spans="2:14" s="144" customFormat="1" ht="25.5" customHeight="1" thickBot="1" x14ac:dyDescent="0.3">
      <c r="B18" s="147" t="s">
        <v>238</v>
      </c>
      <c r="C18" s="815"/>
      <c r="D18" s="817"/>
      <c r="E18" s="815"/>
      <c r="F18" s="817"/>
      <c r="G18" s="815"/>
      <c r="H18" s="817"/>
      <c r="I18" s="815"/>
      <c r="J18" s="817"/>
      <c r="K18" s="815"/>
      <c r="L18" s="816"/>
      <c r="M18" s="817"/>
      <c r="N18" s="874"/>
    </row>
    <row r="19" spans="2:14" s="144" customFormat="1" ht="25.5" customHeight="1" thickBot="1" x14ac:dyDescent="0.3">
      <c r="B19" s="146" t="s">
        <v>338</v>
      </c>
      <c r="C19" s="828"/>
      <c r="D19" s="829"/>
      <c r="E19" s="828"/>
      <c r="F19" s="829"/>
      <c r="G19" s="828"/>
      <c r="H19" s="829"/>
      <c r="I19" s="828"/>
      <c r="J19" s="829"/>
      <c r="K19" s="828"/>
      <c r="L19" s="830"/>
      <c r="M19" s="829"/>
      <c r="N19" s="874"/>
    </row>
    <row r="20" spans="2:14" s="144" customFormat="1" ht="25.5" customHeight="1" thickBot="1" x14ac:dyDescent="0.3">
      <c r="B20" s="147" t="s">
        <v>339</v>
      </c>
      <c r="C20" s="815"/>
      <c r="D20" s="817"/>
      <c r="E20" s="815"/>
      <c r="F20" s="817"/>
      <c r="G20" s="815"/>
      <c r="H20" s="817"/>
      <c r="I20" s="815"/>
      <c r="J20" s="817"/>
      <c r="K20" s="815"/>
      <c r="L20" s="816"/>
      <c r="M20" s="817"/>
      <c r="N20" s="874"/>
    </row>
    <row r="21" spans="2:14" s="144" customFormat="1" ht="25.5" customHeight="1" thickBot="1" x14ac:dyDescent="0.3">
      <c r="B21" s="146" t="s">
        <v>239</v>
      </c>
      <c r="C21" s="815"/>
      <c r="D21" s="817"/>
      <c r="E21" s="815"/>
      <c r="F21" s="817"/>
      <c r="G21" s="815"/>
      <c r="H21" s="817"/>
      <c r="I21" s="815"/>
      <c r="J21" s="817"/>
      <c r="K21" s="815"/>
      <c r="L21" s="816"/>
      <c r="M21" s="817"/>
      <c r="N21" s="874"/>
    </row>
    <row r="22" spans="2:14" s="144" customFormat="1" ht="25.5" customHeight="1" thickBot="1" x14ac:dyDescent="0.3">
      <c r="B22" s="148" t="s">
        <v>240</v>
      </c>
      <c r="C22" s="825"/>
      <c r="D22" s="826"/>
      <c r="E22" s="825"/>
      <c r="F22" s="826"/>
      <c r="G22" s="825"/>
      <c r="H22" s="826"/>
      <c r="I22" s="825"/>
      <c r="J22" s="826"/>
      <c r="K22" s="825"/>
      <c r="L22" s="827"/>
      <c r="M22" s="826"/>
      <c r="N22" s="874"/>
    </row>
    <row r="23" spans="2:14" s="144" customFormat="1" ht="25.5" customHeight="1" collapsed="1" x14ac:dyDescent="0.25">
      <c r="B23" s="822" t="s">
        <v>355</v>
      </c>
      <c r="C23" s="823"/>
      <c r="D23" s="823"/>
      <c r="E23" s="823"/>
      <c r="F23" s="823"/>
      <c r="G23" s="823"/>
      <c r="H23" s="823"/>
      <c r="I23" s="823"/>
      <c r="J23" s="823"/>
      <c r="K23" s="823"/>
      <c r="L23" s="823"/>
      <c r="M23" s="824"/>
    </row>
    <row r="24" spans="2:14" s="144" customFormat="1" ht="25.5" hidden="1" customHeight="1" outlineLevel="1" thickBot="1" x14ac:dyDescent="0.3">
      <c r="B24" s="145" t="s">
        <v>336</v>
      </c>
      <c r="C24" s="834" t="s">
        <v>343</v>
      </c>
      <c r="D24" s="835"/>
      <c r="E24" s="836" t="s">
        <v>356</v>
      </c>
      <c r="F24" s="836"/>
      <c r="G24" s="834" t="s">
        <v>357</v>
      </c>
      <c r="H24" s="835"/>
      <c r="I24" s="836" t="s">
        <v>358</v>
      </c>
      <c r="J24" s="836"/>
      <c r="K24" s="834" t="s">
        <v>359</v>
      </c>
      <c r="L24" s="836"/>
      <c r="M24" s="835"/>
    </row>
    <row r="25" spans="2:14" s="144" customFormat="1" ht="25.5" hidden="1" customHeight="1" outlineLevel="1" thickBot="1" x14ac:dyDescent="0.3">
      <c r="B25" s="146" t="s">
        <v>346</v>
      </c>
      <c r="C25" s="815"/>
      <c r="D25" s="817"/>
      <c r="E25" s="815"/>
      <c r="F25" s="817"/>
      <c r="G25" s="815"/>
      <c r="H25" s="817"/>
      <c r="I25" s="815"/>
      <c r="J25" s="817"/>
      <c r="K25" s="815"/>
      <c r="L25" s="816"/>
      <c r="M25" s="817"/>
    </row>
    <row r="26" spans="2:14" s="144" customFormat="1" ht="25.5" hidden="1" customHeight="1" outlineLevel="1" thickBot="1" x14ac:dyDescent="0.3">
      <c r="B26" s="146" t="s">
        <v>329</v>
      </c>
      <c r="C26" s="828"/>
      <c r="D26" s="829"/>
      <c r="E26" s="828"/>
      <c r="F26" s="829"/>
      <c r="G26" s="828"/>
      <c r="H26" s="829"/>
      <c r="I26" s="828"/>
      <c r="J26" s="829"/>
      <c r="K26" s="828"/>
      <c r="L26" s="830"/>
      <c r="M26" s="829"/>
    </row>
    <row r="27" spans="2:14" s="144" customFormat="1" ht="25.5" hidden="1" customHeight="1" outlineLevel="1" thickBot="1" x14ac:dyDescent="0.3">
      <c r="B27" s="147" t="s">
        <v>238</v>
      </c>
      <c r="C27" s="815"/>
      <c r="D27" s="817"/>
      <c r="E27" s="815"/>
      <c r="F27" s="817"/>
      <c r="G27" s="815"/>
      <c r="H27" s="817"/>
      <c r="I27" s="815"/>
      <c r="J27" s="817"/>
      <c r="K27" s="815"/>
      <c r="L27" s="816"/>
      <c r="M27" s="817"/>
    </row>
    <row r="28" spans="2:14" s="144" customFormat="1" ht="25.5" hidden="1" customHeight="1" outlineLevel="1" thickBot="1" x14ac:dyDescent="0.3">
      <c r="B28" s="146" t="s">
        <v>338</v>
      </c>
      <c r="C28" s="828"/>
      <c r="D28" s="829"/>
      <c r="E28" s="828"/>
      <c r="F28" s="829"/>
      <c r="G28" s="828"/>
      <c r="H28" s="829"/>
      <c r="I28" s="828"/>
      <c r="J28" s="829"/>
      <c r="K28" s="828"/>
      <c r="L28" s="830"/>
      <c r="M28" s="829"/>
    </row>
    <row r="29" spans="2:14" s="144" customFormat="1" ht="25.5" hidden="1" customHeight="1" outlineLevel="1" thickBot="1" x14ac:dyDescent="0.3">
      <c r="B29" s="147" t="s">
        <v>339</v>
      </c>
      <c r="C29" s="815"/>
      <c r="D29" s="817"/>
      <c r="E29" s="815"/>
      <c r="F29" s="817"/>
      <c r="G29" s="815"/>
      <c r="H29" s="817"/>
      <c r="I29" s="815"/>
      <c r="J29" s="817"/>
      <c r="K29" s="815"/>
      <c r="L29" s="816"/>
      <c r="M29" s="817"/>
    </row>
    <row r="30" spans="2:14" s="144" customFormat="1" ht="25.5" hidden="1" customHeight="1" outlineLevel="1" thickBot="1" x14ac:dyDescent="0.3">
      <c r="B30" s="146" t="s">
        <v>239</v>
      </c>
      <c r="C30" s="815"/>
      <c r="D30" s="817"/>
      <c r="E30" s="815"/>
      <c r="F30" s="817"/>
      <c r="G30" s="815"/>
      <c r="H30" s="817"/>
      <c r="I30" s="815"/>
      <c r="J30" s="817"/>
      <c r="K30" s="815"/>
      <c r="L30" s="816"/>
      <c r="M30" s="817"/>
    </row>
    <row r="31" spans="2:14" s="144" customFormat="1" ht="25.5" hidden="1" customHeight="1" outlineLevel="1" thickBot="1" x14ac:dyDescent="0.3">
      <c r="B31" s="148" t="s">
        <v>240</v>
      </c>
      <c r="C31" s="825"/>
      <c r="D31" s="826"/>
      <c r="E31" s="825"/>
      <c r="F31" s="826"/>
      <c r="G31" s="825"/>
      <c r="H31" s="826"/>
      <c r="I31" s="825"/>
      <c r="J31" s="826"/>
      <c r="K31" s="825"/>
      <c r="L31" s="827"/>
      <c r="M31" s="826"/>
    </row>
    <row r="32" spans="2:14" s="144" customFormat="1" ht="25.5" customHeight="1" x14ac:dyDescent="0.25">
      <c r="B32" s="809" t="s">
        <v>340</v>
      </c>
      <c r="C32" s="810"/>
      <c r="D32" s="810"/>
      <c r="E32" s="810"/>
      <c r="F32" s="810"/>
      <c r="G32" s="810"/>
      <c r="H32" s="810"/>
      <c r="I32" s="810"/>
      <c r="J32" s="810"/>
      <c r="K32" s="810"/>
      <c r="L32" s="810"/>
      <c r="M32" s="811"/>
      <c r="N32" s="874" t="s">
        <v>363</v>
      </c>
    </row>
    <row r="33" spans="2:14" s="144" customFormat="1" ht="25.5" customHeight="1" thickBot="1" x14ac:dyDescent="0.3">
      <c r="B33" s="812" t="s">
        <v>341</v>
      </c>
      <c r="C33" s="813"/>
      <c r="D33" s="813"/>
      <c r="E33" s="813"/>
      <c r="F33" s="813"/>
      <c r="G33" s="813"/>
      <c r="H33" s="813"/>
      <c r="I33" s="813"/>
      <c r="J33" s="813"/>
      <c r="K33" s="813"/>
      <c r="L33" s="813"/>
      <c r="M33" s="814"/>
      <c r="N33" s="874"/>
    </row>
    <row r="34" spans="2:14" s="144" customFormat="1" ht="22.5" customHeight="1" thickBot="1" x14ac:dyDescent="0.3">
      <c r="B34" s="149" t="s">
        <v>245</v>
      </c>
      <c r="C34" s="150"/>
      <c r="D34" s="150"/>
      <c r="E34" s="150"/>
      <c r="F34" s="150"/>
      <c r="G34" s="151" t="s">
        <v>342</v>
      </c>
      <c r="H34" s="152"/>
      <c r="I34" s="152"/>
      <c r="J34" s="152"/>
      <c r="K34" s="152"/>
      <c r="L34" s="152"/>
      <c r="M34" s="153"/>
      <c r="N34" s="874"/>
    </row>
    <row r="35" spans="2:14" s="144" customFormat="1" ht="22.5" customHeight="1" thickBot="1" x14ac:dyDescent="0.3">
      <c r="B35" s="815"/>
      <c r="C35" s="816"/>
      <c r="D35" s="816"/>
      <c r="E35" s="816"/>
      <c r="F35" s="816"/>
      <c r="G35" s="815"/>
      <c r="H35" s="816"/>
      <c r="I35" s="816"/>
      <c r="J35" s="816"/>
      <c r="K35" s="816"/>
      <c r="L35" s="816"/>
      <c r="M35" s="817"/>
      <c r="N35" s="874"/>
    </row>
    <row r="36" spans="2:14" s="144" customFormat="1" ht="22.5" customHeight="1" thickBot="1" x14ac:dyDescent="0.3">
      <c r="B36" s="815"/>
      <c r="C36" s="816"/>
      <c r="D36" s="816"/>
      <c r="E36" s="816"/>
      <c r="F36" s="816"/>
      <c r="G36" s="815"/>
      <c r="H36" s="816"/>
      <c r="I36" s="816"/>
      <c r="J36" s="816"/>
      <c r="K36" s="816"/>
      <c r="L36" s="816"/>
      <c r="M36" s="817"/>
      <c r="N36" s="874"/>
    </row>
    <row r="37" spans="2:14" s="144" customFormat="1" ht="22.5" customHeight="1" thickBot="1" x14ac:dyDescent="0.3">
      <c r="B37" s="815"/>
      <c r="C37" s="816"/>
      <c r="D37" s="816"/>
      <c r="E37" s="816"/>
      <c r="F37" s="816"/>
      <c r="G37" s="815"/>
      <c r="H37" s="816"/>
      <c r="I37" s="816"/>
      <c r="J37" s="816"/>
      <c r="K37" s="816"/>
      <c r="L37" s="816"/>
      <c r="M37" s="817"/>
      <c r="N37" s="874"/>
    </row>
    <row r="38" spans="2:14" ht="24.75" customHeight="1" x14ac:dyDescent="0.2">
      <c r="B38" s="818" t="s">
        <v>345</v>
      </c>
      <c r="C38" s="819"/>
      <c r="D38" s="819"/>
      <c r="E38" s="819"/>
      <c r="F38" s="819"/>
      <c r="G38" s="819"/>
      <c r="H38" s="819"/>
      <c r="I38" s="819"/>
      <c r="J38" s="819"/>
      <c r="K38" s="819"/>
      <c r="L38" s="819"/>
      <c r="M38" s="820"/>
      <c r="N38" s="874"/>
    </row>
    <row r="39" spans="2:14" x14ac:dyDescent="0.2">
      <c r="B39" s="154"/>
      <c r="C39" s="155"/>
      <c r="D39" s="155"/>
      <c r="E39" s="155"/>
      <c r="F39" s="155"/>
      <c r="G39" s="155"/>
      <c r="H39" s="155"/>
      <c r="I39" s="155"/>
      <c r="J39" s="155"/>
      <c r="L39" s="155"/>
      <c r="M39" s="156"/>
      <c r="N39" s="874"/>
    </row>
    <row r="40" spans="2:14" s="157" customFormat="1" ht="22.5" customHeight="1" x14ac:dyDescent="0.25">
      <c r="B40" s="158"/>
      <c r="I40" s="157" t="s">
        <v>246</v>
      </c>
      <c r="J40" s="166" t="str">
        <f>IF(INSTRUCCIONES!$I$77="","",INSTRUCCIONES!$I$77)</f>
        <v/>
      </c>
      <c r="M40" s="159"/>
    </row>
    <row r="41" spans="2:14" x14ac:dyDescent="0.2">
      <c r="B41" s="160"/>
      <c r="M41" s="161"/>
    </row>
    <row r="42" spans="2:14" x14ac:dyDescent="0.2">
      <c r="B42" s="160"/>
      <c r="M42" s="161"/>
    </row>
    <row r="43" spans="2:14" x14ac:dyDescent="0.2">
      <c r="B43" s="160"/>
      <c r="M43" s="161"/>
    </row>
    <row r="44" spans="2:14" ht="21" customHeight="1" thickBot="1" x14ac:dyDescent="0.25">
      <c r="B44" s="160"/>
      <c r="C44" s="821"/>
      <c r="D44" s="821"/>
      <c r="E44" s="821"/>
      <c r="F44" s="821"/>
      <c r="G44" s="821"/>
      <c r="I44" s="157" t="s">
        <v>247</v>
      </c>
      <c r="J44" s="162">
        <f ca="1">TODAY()</f>
        <v>45100</v>
      </c>
      <c r="K44" s="807"/>
      <c r="L44" s="807"/>
      <c r="M44" s="808"/>
    </row>
    <row r="45" spans="2:14" ht="21" customHeight="1" thickTop="1" x14ac:dyDescent="0.2">
      <c r="B45" s="160"/>
      <c r="C45" s="807"/>
      <c r="D45" s="807"/>
      <c r="E45" s="807"/>
      <c r="F45" s="807"/>
      <c r="G45" s="807"/>
      <c r="K45" s="807"/>
      <c r="L45" s="807"/>
      <c r="M45" s="808"/>
    </row>
    <row r="46" spans="2:14" ht="13.5" thickBot="1" x14ac:dyDescent="0.25">
      <c r="B46" s="163"/>
      <c r="C46" s="164"/>
      <c r="D46" s="164"/>
      <c r="E46" s="164"/>
      <c r="F46" s="164"/>
      <c r="G46" s="164"/>
      <c r="H46" s="164"/>
      <c r="I46" s="164"/>
      <c r="J46" s="164"/>
      <c r="K46" s="164"/>
      <c r="L46" s="164"/>
      <c r="M46" s="165"/>
    </row>
    <row r="47" spans="2:14" x14ac:dyDescent="0.2">
      <c r="B47" s="160"/>
      <c r="M47" s="161"/>
    </row>
    <row r="48" spans="2:14" x14ac:dyDescent="0.2">
      <c r="B48" s="160"/>
      <c r="M48" s="161"/>
    </row>
    <row r="49" spans="2:13" ht="13.5" thickBot="1" x14ac:dyDescent="0.25">
      <c r="B49" s="163"/>
      <c r="C49" s="164"/>
      <c r="D49" s="164"/>
      <c r="E49" s="164"/>
      <c r="F49" s="164"/>
      <c r="G49" s="164"/>
      <c r="H49" s="164"/>
      <c r="I49" s="164"/>
      <c r="J49" s="164"/>
      <c r="K49" s="164"/>
      <c r="L49" s="164"/>
      <c r="M49" s="165"/>
    </row>
  </sheetData>
  <sheetProtection algorithmName="SHA-512" hashValue="J4t5lgr93Aq+Xx56arZ3bFtDlhs4x018vLGiyD7/zyYcfE/fp+p2g/0iCPZ4/McGEfsM8ZQfeF5vOZz+C/xCNQ==" saltValue="Cj7dKVzLYYKBDfFg2y/DCQ==" spinCount="100000" sheet="1" objects="1" scenarios="1"/>
  <mergeCells count="129">
    <mergeCell ref="N4:N5"/>
    <mergeCell ref="N8:N12"/>
    <mergeCell ref="N13:N22"/>
    <mergeCell ref="N32:N39"/>
    <mergeCell ref="C31:D31"/>
    <mergeCell ref="E31:F31"/>
    <mergeCell ref="G31:H31"/>
    <mergeCell ref="I31:J31"/>
    <mergeCell ref="K31:M31"/>
    <mergeCell ref="C30:D30"/>
    <mergeCell ref="E30:F30"/>
    <mergeCell ref="G30:H30"/>
    <mergeCell ref="I30:J30"/>
    <mergeCell ref="K30:M30"/>
    <mergeCell ref="C29:D29"/>
    <mergeCell ref="E29:F29"/>
    <mergeCell ref="G29:H29"/>
    <mergeCell ref="I29:J29"/>
    <mergeCell ref="K29:M29"/>
    <mergeCell ref="C28:D28"/>
    <mergeCell ref="E28:F28"/>
    <mergeCell ref="G28:H28"/>
    <mergeCell ref="I28:J28"/>
    <mergeCell ref="K28:M28"/>
    <mergeCell ref="C24:D24"/>
    <mergeCell ref="E24:F24"/>
    <mergeCell ref="G24:H24"/>
    <mergeCell ref="I24:J24"/>
    <mergeCell ref="K24:M24"/>
    <mergeCell ref="C27:D27"/>
    <mergeCell ref="E27:F27"/>
    <mergeCell ref="G27:H27"/>
    <mergeCell ref="I27:J27"/>
    <mergeCell ref="K27:M27"/>
    <mergeCell ref="C26:D26"/>
    <mergeCell ref="E26:F26"/>
    <mergeCell ref="G26:H26"/>
    <mergeCell ref="I26:J26"/>
    <mergeCell ref="K26:M26"/>
    <mergeCell ref="B2:M2"/>
    <mergeCell ref="B3:M3"/>
    <mergeCell ref="B4:D4"/>
    <mergeCell ref="E4:G4"/>
    <mergeCell ref="H4:J4"/>
    <mergeCell ref="K4:M4"/>
    <mergeCell ref="B10:E10"/>
    <mergeCell ref="F10:I10"/>
    <mergeCell ref="J10:K10"/>
    <mergeCell ref="L10:M10"/>
    <mergeCell ref="B5:D5"/>
    <mergeCell ref="E5:G5"/>
    <mergeCell ref="H5:J5"/>
    <mergeCell ref="K5:M5"/>
    <mergeCell ref="B6:M6"/>
    <mergeCell ref="B7:M7"/>
    <mergeCell ref="B8:E9"/>
    <mergeCell ref="F8:I9"/>
    <mergeCell ref="J8:M8"/>
    <mergeCell ref="J9:K9"/>
    <mergeCell ref="L9:M9"/>
    <mergeCell ref="B11:E11"/>
    <mergeCell ref="F11:I11"/>
    <mergeCell ref="J11:K11"/>
    <mergeCell ref="L11:M11"/>
    <mergeCell ref="B12:E12"/>
    <mergeCell ref="F12:I12"/>
    <mergeCell ref="J12:K12"/>
    <mergeCell ref="L12:M12"/>
    <mergeCell ref="B13:M13"/>
    <mergeCell ref="B14:M14"/>
    <mergeCell ref="C15:D15"/>
    <mergeCell ref="E15:F15"/>
    <mergeCell ref="G15:H15"/>
    <mergeCell ref="I15:J15"/>
    <mergeCell ref="K15:M15"/>
    <mergeCell ref="C17:D17"/>
    <mergeCell ref="E17:F17"/>
    <mergeCell ref="G17:H17"/>
    <mergeCell ref="I17:J17"/>
    <mergeCell ref="K17:M17"/>
    <mergeCell ref="C16:D16"/>
    <mergeCell ref="E16:F16"/>
    <mergeCell ref="G16:H16"/>
    <mergeCell ref="I16:J16"/>
    <mergeCell ref="K16:M16"/>
    <mergeCell ref="C19:D19"/>
    <mergeCell ref="E19:F19"/>
    <mergeCell ref="G19:H19"/>
    <mergeCell ref="I19:J19"/>
    <mergeCell ref="K19:M19"/>
    <mergeCell ref="C18:D18"/>
    <mergeCell ref="E18:F18"/>
    <mergeCell ref="G18:H18"/>
    <mergeCell ref="I18:J18"/>
    <mergeCell ref="K18:M18"/>
    <mergeCell ref="C20:D20"/>
    <mergeCell ref="E20:F20"/>
    <mergeCell ref="G20:H20"/>
    <mergeCell ref="I20:J20"/>
    <mergeCell ref="K20:M20"/>
    <mergeCell ref="C21:D21"/>
    <mergeCell ref="E21:F21"/>
    <mergeCell ref="G21:H21"/>
    <mergeCell ref="I21:J21"/>
    <mergeCell ref="K21:M21"/>
    <mergeCell ref="C22:D22"/>
    <mergeCell ref="E22:F22"/>
    <mergeCell ref="G22:H22"/>
    <mergeCell ref="I22:J22"/>
    <mergeCell ref="K22:M22"/>
    <mergeCell ref="C45:G45"/>
    <mergeCell ref="K45:M45"/>
    <mergeCell ref="B32:M32"/>
    <mergeCell ref="B33:M33"/>
    <mergeCell ref="B35:F35"/>
    <mergeCell ref="G35:M35"/>
    <mergeCell ref="B36:F36"/>
    <mergeCell ref="G36:M36"/>
    <mergeCell ref="B37:F37"/>
    <mergeCell ref="G37:M37"/>
    <mergeCell ref="B38:M38"/>
    <mergeCell ref="C44:G44"/>
    <mergeCell ref="K44:M44"/>
    <mergeCell ref="C25:D25"/>
    <mergeCell ref="E25:F25"/>
    <mergeCell ref="G25:H25"/>
    <mergeCell ref="I25:J25"/>
    <mergeCell ref="K25:M25"/>
    <mergeCell ref="B23:M23"/>
  </mergeCells>
  <conditionalFormatting sqref="C44:C45">
    <cfRule type="cellIs" dxfId="13" priority="2" operator="equal">
      <formula>0</formula>
    </cfRule>
  </conditionalFormatting>
  <conditionalFormatting sqref="K44:M45">
    <cfRule type="cellIs" dxfId="12" priority="1" operator="equal">
      <formula>0</formula>
    </cfRule>
  </conditionalFormatting>
  <pageMargins left="0.7" right="0.7" top="0.75" bottom="0.75" header="0.3" footer="0.3"/>
  <pageSetup scale="55" orientation="portrait" horizontalDpi="200"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FF0000"/>
    <pageSetUpPr fitToPage="1"/>
  </sheetPr>
  <dimension ref="A1:U32"/>
  <sheetViews>
    <sheetView showGridLines="0" zoomScale="98" zoomScaleNormal="98" zoomScaleSheetLayoutView="100" workbookViewId="0">
      <selection activeCell="F4" sqref="F4:U4"/>
    </sheetView>
  </sheetViews>
  <sheetFormatPr baseColWidth="10" defaultColWidth="11.42578125" defaultRowHeight="12" x14ac:dyDescent="0.25"/>
  <cols>
    <col min="1" max="3" width="3.28515625" style="82" customWidth="1"/>
    <col min="4" max="4" width="2.85546875" style="82" customWidth="1"/>
    <col min="5" max="5" width="13.28515625" style="82" customWidth="1"/>
    <col min="6" max="8" width="3" style="82" customWidth="1"/>
    <col min="9" max="9" width="16.85546875" style="82" customWidth="1"/>
    <col min="10" max="10" width="3.28515625" style="82" customWidth="1"/>
    <col min="11" max="11" width="10" style="82" customWidth="1"/>
    <col min="12" max="12" width="5.28515625" style="82" customWidth="1"/>
    <col min="13" max="13" width="13" style="82" customWidth="1"/>
    <col min="14" max="14" width="4.7109375" style="82" customWidth="1"/>
    <col min="15" max="15" width="3" style="82" customWidth="1"/>
    <col min="16" max="16" width="13.42578125" style="82" customWidth="1"/>
    <col min="17" max="17" width="6.140625" style="82" customWidth="1"/>
    <col min="18" max="19" width="3.5703125" style="82" customWidth="1"/>
    <col min="20" max="20" width="4" style="82" customWidth="1"/>
    <col min="21" max="21" width="7.85546875" style="82" customWidth="1"/>
    <col min="22" max="22" width="3" style="82" customWidth="1"/>
    <col min="23" max="16384" width="11.42578125" style="82"/>
  </cols>
  <sheetData>
    <row r="1" spans="1:21" ht="87.75" customHeight="1" x14ac:dyDescent="0.25">
      <c r="A1" s="594"/>
      <c r="B1" s="595"/>
      <c r="C1" s="595"/>
      <c r="D1" s="595"/>
      <c r="E1" s="595"/>
      <c r="F1" s="595"/>
      <c r="G1" s="595"/>
      <c r="H1" s="595"/>
      <c r="I1" s="595"/>
      <c r="J1" s="595"/>
      <c r="K1" s="595"/>
      <c r="L1" s="595"/>
      <c r="M1" s="595"/>
      <c r="N1" s="595"/>
      <c r="O1" s="595"/>
      <c r="P1" s="595"/>
      <c r="Q1" s="595"/>
      <c r="R1" s="595"/>
      <c r="S1" s="595"/>
      <c r="T1" s="595"/>
      <c r="U1" s="743"/>
    </row>
    <row r="2" spans="1:21" ht="19.5" customHeight="1" x14ac:dyDescent="0.25">
      <c r="A2" s="896" t="s">
        <v>50</v>
      </c>
      <c r="B2" s="897"/>
      <c r="C2" s="897"/>
      <c r="D2" s="897"/>
      <c r="E2" s="897"/>
      <c r="F2" s="897"/>
      <c r="G2" s="897"/>
      <c r="H2" s="897"/>
      <c r="I2" s="897"/>
      <c r="J2" s="897"/>
      <c r="K2" s="897"/>
      <c r="L2" s="897"/>
      <c r="M2" s="897"/>
      <c r="N2" s="897"/>
      <c r="O2" s="897"/>
      <c r="P2" s="897"/>
      <c r="Q2" s="897"/>
      <c r="R2" s="897"/>
      <c r="S2" s="897"/>
      <c r="T2" s="897"/>
      <c r="U2" s="898"/>
    </row>
    <row r="3" spans="1:21" ht="18" customHeight="1" x14ac:dyDescent="0.25">
      <c r="A3" s="284" t="s">
        <v>45</v>
      </c>
      <c r="B3" s="298"/>
      <c r="C3" s="298"/>
      <c r="D3" s="298"/>
      <c r="E3" s="298"/>
      <c r="F3" s="298"/>
      <c r="G3" s="298"/>
      <c r="H3" s="298"/>
      <c r="I3" s="298"/>
      <c r="J3" s="298"/>
      <c r="K3" s="298"/>
      <c r="L3" s="298"/>
      <c r="M3" s="899" t="str">
        <f>MID('Form. Apertura Caja Ahorro PN'!L2,1,35)</f>
        <v/>
      </c>
      <c r="N3" s="899"/>
      <c r="O3" s="899"/>
      <c r="P3" s="899"/>
      <c r="Q3" s="899"/>
      <c r="R3" s="298"/>
      <c r="S3" s="900">
        <f ca="1">NOW()</f>
        <v>45100.557205324076</v>
      </c>
      <c r="T3" s="900"/>
      <c r="U3" s="901"/>
    </row>
    <row r="4" spans="1:21" s="7" customFormat="1" ht="29.25" customHeight="1" x14ac:dyDescent="0.25">
      <c r="A4" s="519" t="s">
        <v>263</v>
      </c>
      <c r="B4" s="429"/>
      <c r="C4" s="429"/>
      <c r="D4" s="429"/>
      <c r="E4" s="429"/>
      <c r="F4" s="882" t="str">
        <f>IF(INSTRUCCIONES!J28="","",INSTRUCCIONES!J28)</f>
        <v/>
      </c>
      <c r="G4" s="882"/>
      <c r="H4" s="882"/>
      <c r="I4" s="882"/>
      <c r="J4" s="882"/>
      <c r="K4" s="882"/>
      <c r="L4" s="882"/>
      <c r="M4" s="882"/>
      <c r="N4" s="882"/>
      <c r="O4" s="882"/>
      <c r="P4" s="882"/>
      <c r="Q4" s="882"/>
      <c r="R4" s="882"/>
      <c r="S4" s="882"/>
      <c r="T4" s="882"/>
      <c r="U4" s="883"/>
    </row>
    <row r="5" spans="1:21" s="7" customFormat="1" ht="22.5" customHeight="1" x14ac:dyDescent="0.25">
      <c r="A5" s="210" t="s">
        <v>52</v>
      </c>
      <c r="B5" s="211"/>
      <c r="C5" s="211"/>
      <c r="D5" s="211"/>
      <c r="E5" s="211"/>
      <c r="F5" s="892" t="str">
        <f>IF(INSTRUCCIONES!J29="","",INSTRUCCIONES!J29)</f>
        <v/>
      </c>
      <c r="G5" s="892"/>
      <c r="H5" s="892"/>
      <c r="I5" s="892"/>
      <c r="J5" s="892"/>
      <c r="K5" s="892"/>
      <c r="L5" s="299" t="str">
        <f>IF(INSTRUCCIONES!Q29="","",INSTRUCCIONES!Q29)</f>
        <v/>
      </c>
      <c r="M5" s="889" t="s">
        <v>149</v>
      </c>
      <c r="N5" s="890"/>
      <c r="O5" s="905" t="str">
        <f>IF(INSTRUCCIONES!Q49="","",INSTRUCCIONES!Q49)</f>
        <v/>
      </c>
      <c r="P5" s="903"/>
      <c r="Q5" s="903"/>
      <c r="R5" s="903"/>
      <c r="S5" s="903"/>
      <c r="T5" s="903"/>
      <c r="U5" s="904"/>
    </row>
    <row r="6" spans="1:21" ht="19.5" customHeight="1" x14ac:dyDescent="0.25">
      <c r="A6" s="740" t="s">
        <v>18</v>
      </c>
      <c r="B6" s="741"/>
      <c r="C6" s="741"/>
      <c r="D6" s="741"/>
      <c r="E6" s="741"/>
      <c r="F6" s="741"/>
      <c r="G6" s="741"/>
      <c r="H6" s="741"/>
      <c r="I6" s="741"/>
      <c r="J6" s="741"/>
      <c r="K6" s="741"/>
      <c r="L6" s="741"/>
      <c r="M6" s="741"/>
      <c r="N6" s="741"/>
      <c r="O6" s="741"/>
      <c r="P6" s="741"/>
      <c r="Q6" s="741"/>
      <c r="R6" s="741"/>
      <c r="S6" s="741"/>
      <c r="T6" s="741"/>
      <c r="U6" s="742"/>
    </row>
    <row r="7" spans="1:21" ht="22.5" customHeight="1" x14ac:dyDescent="0.25">
      <c r="A7" s="581" t="s">
        <v>69</v>
      </c>
      <c r="B7" s="356"/>
      <c r="C7" s="356"/>
      <c r="D7" s="356"/>
      <c r="E7" s="356"/>
      <c r="F7" s="356"/>
      <c r="G7" s="356"/>
      <c r="H7" s="356"/>
      <c r="I7" s="356"/>
      <c r="J7" s="356"/>
      <c r="K7" s="356"/>
      <c r="L7" s="356"/>
      <c r="M7" s="356"/>
      <c r="N7" s="356"/>
      <c r="O7" s="356"/>
      <c r="P7" s="356"/>
      <c r="Q7" s="356"/>
      <c r="R7" s="356"/>
      <c r="S7" s="356"/>
      <c r="T7" s="356"/>
      <c r="U7" s="582"/>
    </row>
    <row r="8" spans="1:21" ht="22.5" customHeight="1" x14ac:dyDescent="0.25">
      <c r="A8" s="581"/>
      <c r="B8" s="356"/>
      <c r="C8" s="356"/>
      <c r="D8" s="356"/>
      <c r="E8" s="356"/>
      <c r="F8" s="356"/>
      <c r="G8" s="356"/>
      <c r="H8" s="356"/>
      <c r="I8" s="356"/>
      <c r="J8" s="356"/>
      <c r="K8" s="356"/>
      <c r="L8" s="356"/>
      <c r="M8" s="356"/>
      <c r="N8" s="356"/>
      <c r="O8" s="356"/>
      <c r="P8" s="356"/>
      <c r="Q8" s="356"/>
      <c r="R8" s="356"/>
      <c r="S8" s="356"/>
      <c r="T8" s="356"/>
      <c r="U8" s="582"/>
    </row>
    <row r="9" spans="1:21" ht="22.5" customHeight="1" x14ac:dyDescent="0.25">
      <c r="A9" s="581"/>
      <c r="B9" s="356"/>
      <c r="C9" s="356"/>
      <c r="D9" s="356"/>
      <c r="E9" s="356"/>
      <c r="F9" s="356"/>
      <c r="G9" s="356"/>
      <c r="H9" s="356"/>
      <c r="I9" s="356"/>
      <c r="J9" s="356"/>
      <c r="K9" s="356"/>
      <c r="L9" s="356"/>
      <c r="M9" s="356"/>
      <c r="N9" s="356"/>
      <c r="O9" s="356"/>
      <c r="P9" s="356"/>
      <c r="Q9" s="356"/>
      <c r="R9" s="356"/>
      <c r="S9" s="356"/>
      <c r="T9" s="356"/>
      <c r="U9" s="582"/>
    </row>
    <row r="10" spans="1:21" ht="22.5" customHeight="1" x14ac:dyDescent="0.25">
      <c r="A10" s="581"/>
      <c r="B10" s="356"/>
      <c r="C10" s="356"/>
      <c r="D10" s="356"/>
      <c r="E10" s="356"/>
      <c r="F10" s="356"/>
      <c r="G10" s="356"/>
      <c r="H10" s="356"/>
      <c r="I10" s="356"/>
      <c r="J10" s="356"/>
      <c r="K10" s="356"/>
      <c r="L10" s="356"/>
      <c r="M10" s="356"/>
      <c r="N10" s="356"/>
      <c r="O10" s="356"/>
      <c r="P10" s="356"/>
      <c r="Q10" s="356"/>
      <c r="R10" s="356"/>
      <c r="S10" s="356"/>
      <c r="T10" s="356"/>
      <c r="U10" s="582"/>
    </row>
    <row r="11" spans="1:21" s="42" customFormat="1" ht="22.5" customHeight="1" x14ac:dyDescent="0.25">
      <c r="A11" s="740" t="s">
        <v>46</v>
      </c>
      <c r="B11" s="741"/>
      <c r="C11" s="741"/>
      <c r="D11" s="741"/>
      <c r="E11" s="741"/>
      <c r="F11" s="741"/>
      <c r="G11" s="741"/>
      <c r="H11" s="741"/>
      <c r="I11" s="741"/>
      <c r="J11" s="741"/>
      <c r="K11" s="741"/>
      <c r="L11" s="741"/>
      <c r="M11" s="741"/>
      <c r="N11" s="741"/>
      <c r="O11" s="741"/>
      <c r="P11" s="741"/>
      <c r="Q11" s="741"/>
      <c r="R11" s="741"/>
      <c r="S11" s="741"/>
      <c r="T11" s="741"/>
      <c r="U11" s="742"/>
    </row>
    <row r="12" spans="1:21" s="7" customFormat="1" ht="25.5" customHeight="1" x14ac:dyDescent="0.25">
      <c r="A12" s="568" t="s">
        <v>57</v>
      </c>
      <c r="B12" s="569"/>
      <c r="C12" s="569"/>
      <c r="D12" s="569"/>
      <c r="E12" s="569"/>
      <c r="F12" s="569"/>
      <c r="G12" s="569"/>
      <c r="H12" s="569"/>
      <c r="I12" s="569"/>
      <c r="J12" s="569"/>
      <c r="K12" s="569"/>
      <c r="L12" s="569"/>
      <c r="M12" s="569"/>
      <c r="N12" s="569"/>
      <c r="O12" s="569"/>
      <c r="P12" s="569"/>
      <c r="Q12" s="569"/>
      <c r="R12" s="569"/>
      <c r="S12" s="569"/>
      <c r="T12" s="891"/>
      <c r="U12" s="300"/>
    </row>
    <row r="13" spans="1:21" ht="25.5" customHeight="1" x14ac:dyDescent="0.25">
      <c r="A13" s="568" t="s">
        <v>58</v>
      </c>
      <c r="B13" s="569"/>
      <c r="C13" s="569"/>
      <c r="D13" s="569"/>
      <c r="E13" s="569"/>
      <c r="F13" s="569"/>
      <c r="G13" s="569"/>
      <c r="H13" s="569"/>
      <c r="I13" s="569"/>
      <c r="J13" s="569"/>
      <c r="K13" s="569"/>
      <c r="L13" s="569"/>
      <c r="M13" s="569"/>
      <c r="N13" s="569"/>
      <c r="O13" s="569"/>
      <c r="P13" s="569"/>
      <c r="Q13" s="569"/>
      <c r="R13" s="569"/>
      <c r="S13" s="569"/>
      <c r="T13" s="891"/>
      <c r="U13" s="300"/>
    </row>
    <row r="14" spans="1:21" s="42" customFormat="1" ht="22.5" customHeight="1" x14ac:dyDescent="0.25">
      <c r="A14" s="740" t="s">
        <v>276</v>
      </c>
      <c r="B14" s="741"/>
      <c r="C14" s="741"/>
      <c r="D14" s="741"/>
      <c r="E14" s="741"/>
      <c r="F14" s="741"/>
      <c r="G14" s="741"/>
      <c r="H14" s="741"/>
      <c r="I14" s="741"/>
      <c r="J14" s="741"/>
      <c r="K14" s="741"/>
      <c r="L14" s="741"/>
      <c r="M14" s="741"/>
      <c r="N14" s="741"/>
      <c r="O14" s="741"/>
      <c r="P14" s="741"/>
      <c r="Q14" s="741"/>
      <c r="R14" s="741"/>
      <c r="S14" s="741"/>
      <c r="T14" s="741"/>
      <c r="U14" s="742"/>
    </row>
    <row r="15" spans="1:21" s="42" customFormat="1" ht="22.5" customHeight="1" x14ac:dyDescent="0.25">
      <c r="A15" s="74" t="s">
        <v>273</v>
      </c>
      <c r="B15" s="207"/>
      <c r="C15" s="207"/>
      <c r="D15" s="207"/>
      <c r="E15" s="207"/>
      <c r="F15" s="207"/>
      <c r="G15" s="207"/>
      <c r="H15" s="207"/>
      <c r="I15" s="314"/>
      <c r="J15" s="207"/>
      <c r="K15" s="207"/>
      <c r="L15" s="207"/>
      <c r="M15" s="207"/>
      <c r="N15" s="207"/>
      <c r="O15" s="207"/>
      <c r="P15" s="207"/>
      <c r="Q15" s="207"/>
      <c r="R15" s="207"/>
      <c r="S15" s="207"/>
      <c r="T15" s="207"/>
      <c r="U15" s="209"/>
    </row>
    <row r="16" spans="1:21" s="7" customFormat="1" ht="32.25" customHeight="1" x14ac:dyDescent="0.25">
      <c r="A16" s="906"/>
      <c r="B16" s="907"/>
      <c r="C16" s="907"/>
      <c r="D16" s="907"/>
      <c r="E16" s="907"/>
      <c r="F16" s="907"/>
      <c r="G16" s="907"/>
      <c r="H16" s="907"/>
      <c r="I16" s="907"/>
      <c r="J16" s="907"/>
      <c r="K16" s="907"/>
      <c r="L16" s="907"/>
      <c r="M16" s="907"/>
      <c r="N16" s="907"/>
      <c r="O16" s="907"/>
      <c r="P16" s="907"/>
      <c r="Q16" s="907"/>
      <c r="R16" s="907"/>
      <c r="S16" s="907"/>
      <c r="T16" s="907"/>
      <c r="U16" s="908"/>
    </row>
    <row r="17" spans="1:21" ht="9.75" customHeight="1" thickBot="1" x14ac:dyDescent="0.3">
      <c r="A17" s="519"/>
      <c r="B17" s="429"/>
      <c r="C17" s="429"/>
      <c r="D17" s="429"/>
      <c r="E17" s="429"/>
      <c r="F17" s="429"/>
      <c r="G17" s="429"/>
      <c r="H17" s="429"/>
      <c r="I17" s="429"/>
      <c r="J17" s="429"/>
      <c r="K17" s="429"/>
      <c r="L17" s="429"/>
      <c r="M17" s="429"/>
      <c r="N17" s="429"/>
      <c r="O17" s="429"/>
      <c r="P17" s="429"/>
      <c r="Q17" s="429"/>
      <c r="R17" s="304"/>
      <c r="S17" s="211"/>
      <c r="T17" s="211"/>
      <c r="U17" s="305"/>
    </row>
    <row r="18" spans="1:21" ht="22.5" customHeight="1" thickTop="1" x14ac:dyDescent="0.25">
      <c r="A18" s="306"/>
      <c r="B18" s="307"/>
      <c r="C18" s="307"/>
      <c r="D18" s="307"/>
      <c r="E18" s="307"/>
      <c r="F18" s="307"/>
      <c r="G18" s="307"/>
      <c r="H18" s="308"/>
      <c r="I18" s="309"/>
      <c r="J18" s="309"/>
      <c r="K18" s="309"/>
      <c r="L18" s="309"/>
      <c r="M18" s="309"/>
      <c r="N18" s="309"/>
      <c r="O18" s="310"/>
      <c r="P18" s="307"/>
      <c r="Q18" s="307"/>
      <c r="R18" s="304"/>
      <c r="S18" s="211"/>
      <c r="T18" s="211"/>
      <c r="U18" s="305"/>
    </row>
    <row r="19" spans="1:21" ht="22.5" customHeight="1" x14ac:dyDescent="0.25">
      <c r="A19" s="306"/>
      <c r="B19" s="307"/>
      <c r="C19" s="307"/>
      <c r="D19" s="307"/>
      <c r="E19" s="307"/>
      <c r="F19" s="307"/>
      <c r="G19" s="307"/>
      <c r="H19" s="311"/>
      <c r="I19" s="307"/>
      <c r="J19" s="307"/>
      <c r="K19" s="307"/>
      <c r="L19" s="307"/>
      <c r="M19" s="307"/>
      <c r="N19" s="307"/>
      <c r="O19" s="312"/>
      <c r="P19" s="307"/>
      <c r="Q19" s="307"/>
      <c r="R19" s="304"/>
      <c r="S19" s="211"/>
      <c r="T19" s="211"/>
      <c r="U19" s="305"/>
    </row>
    <row r="20" spans="1:21" ht="12.75" x14ac:dyDescent="0.25">
      <c r="A20" s="36"/>
      <c r="B20" s="17"/>
      <c r="C20" s="17"/>
      <c r="D20" s="17"/>
      <c r="E20" s="17"/>
      <c r="F20" s="17"/>
      <c r="G20" s="17"/>
      <c r="H20" s="236"/>
      <c r="I20" s="17"/>
      <c r="J20" s="17"/>
      <c r="K20" s="17"/>
      <c r="L20" s="17"/>
      <c r="M20" s="17"/>
      <c r="N20" s="17"/>
      <c r="O20" s="237"/>
      <c r="P20" s="17"/>
      <c r="Q20" s="17"/>
      <c r="R20" s="17"/>
      <c r="S20" s="17"/>
      <c r="T20" s="17"/>
      <c r="U20" s="227"/>
    </row>
    <row r="21" spans="1:21" ht="23.45" customHeight="1" x14ac:dyDescent="0.25">
      <c r="A21" s="36"/>
      <c r="B21" s="17"/>
      <c r="C21" s="17"/>
      <c r="D21" s="17"/>
      <c r="E21" s="17"/>
      <c r="F21" s="17"/>
      <c r="G21" s="17"/>
      <c r="H21" s="236"/>
      <c r="I21" s="17"/>
      <c r="J21" s="17"/>
      <c r="K21" s="17"/>
      <c r="L21" s="17"/>
      <c r="M21" s="17"/>
      <c r="N21" s="17"/>
      <c r="O21" s="237"/>
      <c r="P21" s="17"/>
      <c r="Q21" s="17"/>
      <c r="R21" s="17"/>
      <c r="S21" s="17"/>
      <c r="T21" s="17"/>
      <c r="U21" s="227"/>
    </row>
    <row r="22" spans="1:21" ht="12.75" x14ac:dyDescent="0.25">
      <c r="A22" s="36"/>
      <c r="B22" s="17"/>
      <c r="C22" s="17"/>
      <c r="D22" s="17"/>
      <c r="E22" s="17"/>
      <c r="F22" s="17"/>
      <c r="G22" s="17"/>
      <c r="H22" s="236"/>
      <c r="I22" s="17"/>
      <c r="J22" s="17"/>
      <c r="K22" s="17"/>
      <c r="L22" s="17"/>
      <c r="M22" s="17"/>
      <c r="N22" s="17"/>
      <c r="O22" s="237"/>
      <c r="P22" s="17"/>
      <c r="Q22" s="17"/>
      <c r="R22" s="17"/>
      <c r="S22" s="17"/>
      <c r="T22" s="17"/>
      <c r="U22" s="227"/>
    </row>
    <row r="23" spans="1:21" ht="12.75" x14ac:dyDescent="0.25">
      <c r="A23" s="36"/>
      <c r="B23" s="17"/>
      <c r="C23" s="17"/>
      <c r="D23" s="17"/>
      <c r="E23" s="17"/>
      <c r="F23" s="17"/>
      <c r="G23" s="17"/>
      <c r="H23" s="236"/>
      <c r="I23" s="17"/>
      <c r="J23" s="17"/>
      <c r="K23" s="17"/>
      <c r="L23" s="17"/>
      <c r="M23" s="17"/>
      <c r="N23" s="17"/>
      <c r="O23" s="237"/>
      <c r="P23" s="17"/>
      <c r="Q23" s="17"/>
      <c r="R23" s="17"/>
      <c r="S23" s="17"/>
      <c r="T23" s="17"/>
      <c r="U23" s="227"/>
    </row>
    <row r="24" spans="1:21" ht="12.75" x14ac:dyDescent="0.25">
      <c r="A24" s="36"/>
      <c r="B24" s="17"/>
      <c r="C24" s="17"/>
      <c r="D24" s="17"/>
      <c r="E24" s="17"/>
      <c r="F24" s="17"/>
      <c r="G24" s="17"/>
      <c r="H24" s="236"/>
      <c r="I24" s="17"/>
      <c r="J24" s="17"/>
      <c r="K24" s="17"/>
      <c r="L24" s="17"/>
      <c r="M24" s="17"/>
      <c r="N24" s="17"/>
      <c r="O24" s="237"/>
      <c r="P24" s="17"/>
      <c r="Q24" s="17"/>
      <c r="R24" s="17"/>
      <c r="S24" s="17"/>
      <c r="T24" s="17"/>
      <c r="U24" s="227"/>
    </row>
    <row r="25" spans="1:21" ht="13.5" thickBot="1" x14ac:dyDescent="0.3">
      <c r="A25" s="36"/>
      <c r="B25" s="17"/>
      <c r="C25" s="17"/>
      <c r="D25" s="17"/>
      <c r="E25" s="17"/>
      <c r="F25" s="17"/>
      <c r="G25" s="17"/>
      <c r="H25" s="239"/>
      <c r="I25" s="240"/>
      <c r="J25" s="240"/>
      <c r="K25" s="240"/>
      <c r="L25" s="240"/>
      <c r="M25" s="240"/>
      <c r="N25" s="240"/>
      <c r="O25" s="242"/>
      <c r="P25" s="17"/>
      <c r="Q25" s="17"/>
      <c r="R25" s="17"/>
      <c r="S25" s="17"/>
      <c r="T25" s="17"/>
      <c r="U25" s="227"/>
    </row>
    <row r="26" spans="1:21" ht="14.45" customHeight="1" thickTop="1" x14ac:dyDescent="0.25">
      <c r="A26" s="36"/>
      <c r="B26" s="17"/>
      <c r="C26" s="17"/>
      <c r="D26" s="17"/>
      <c r="E26" s="17"/>
      <c r="F26" s="17"/>
      <c r="G26" s="17"/>
      <c r="H26" s="672" t="s">
        <v>150</v>
      </c>
      <c r="I26" s="672"/>
      <c r="J26" s="672"/>
      <c r="K26" s="672"/>
      <c r="L26" s="672"/>
      <c r="M26" s="672"/>
      <c r="N26" s="672"/>
      <c r="O26" s="672"/>
      <c r="P26" s="17"/>
      <c r="Q26" s="17"/>
      <c r="R26" s="17"/>
      <c r="S26" s="17"/>
      <c r="T26" s="17"/>
      <c r="U26" s="227"/>
    </row>
    <row r="27" spans="1:21" ht="10.9" customHeight="1" x14ac:dyDescent="0.25">
      <c r="A27" s="36"/>
      <c r="B27" s="17"/>
      <c r="C27" s="17"/>
      <c r="D27" s="17"/>
      <c r="E27" s="17"/>
      <c r="F27" s="17"/>
      <c r="G27" s="17"/>
      <c r="H27" s="17"/>
      <c r="I27" s="17"/>
      <c r="J27" s="17"/>
      <c r="K27" s="17"/>
      <c r="L27" s="172"/>
      <c r="M27" s="17"/>
      <c r="N27" s="17"/>
      <c r="O27" s="17"/>
      <c r="P27" s="17"/>
      <c r="Q27" s="17"/>
      <c r="R27" s="17"/>
      <c r="S27" s="17"/>
      <c r="T27" s="17"/>
      <c r="U27" s="227"/>
    </row>
    <row r="28" spans="1:21" ht="27.75" customHeight="1" x14ac:dyDescent="0.25">
      <c r="A28" s="36"/>
      <c r="B28" s="17"/>
      <c r="C28" s="17"/>
      <c r="D28" s="17"/>
      <c r="E28" s="878" t="s">
        <v>10</v>
      </c>
      <c r="F28" s="878"/>
      <c r="G28" s="878"/>
      <c r="H28" s="556" t="str">
        <f>F4</f>
        <v/>
      </c>
      <c r="I28" s="557"/>
      <c r="J28" s="557"/>
      <c r="K28" s="557"/>
      <c r="L28" s="557"/>
      <c r="M28" s="557"/>
      <c r="N28" s="557"/>
      <c r="O28" s="558"/>
      <c r="P28" s="17"/>
      <c r="Q28" s="17"/>
      <c r="R28" s="17"/>
      <c r="S28" s="17"/>
      <c r="T28" s="17"/>
      <c r="U28" s="227"/>
    </row>
    <row r="29" spans="1:21" ht="19.5" customHeight="1" x14ac:dyDescent="0.25">
      <c r="A29" s="36"/>
      <c r="B29" s="17"/>
      <c r="C29" s="17"/>
      <c r="D29" s="17"/>
      <c r="E29" s="884" t="s">
        <v>274</v>
      </c>
      <c r="F29" s="884"/>
      <c r="G29" s="884"/>
      <c r="H29" s="875" t="str">
        <f>""&amp;L5&amp;" "&amp;F5&amp;" "</f>
        <v xml:space="preserve">  </v>
      </c>
      <c r="I29" s="876"/>
      <c r="J29" s="876"/>
      <c r="K29" s="876"/>
      <c r="L29" s="876"/>
      <c r="M29" s="876"/>
      <c r="N29" s="876"/>
      <c r="O29" s="877"/>
      <c r="P29" s="313"/>
      <c r="Q29" s="885"/>
      <c r="R29" s="885"/>
      <c r="S29" s="17"/>
      <c r="T29" s="17"/>
      <c r="U29" s="227"/>
    </row>
    <row r="30" spans="1:21" ht="20.25" customHeight="1" x14ac:dyDescent="0.25">
      <c r="A30" s="36"/>
      <c r="B30" s="17"/>
      <c r="C30" s="17"/>
      <c r="D30" s="17"/>
      <c r="E30" s="878" t="s">
        <v>9</v>
      </c>
      <c r="F30" s="878"/>
      <c r="G30" s="878"/>
      <c r="H30" s="879">
        <f ca="1">TODAY()</f>
        <v>45100</v>
      </c>
      <c r="I30" s="880"/>
      <c r="J30" s="880"/>
      <c r="K30" s="880"/>
      <c r="L30" s="880"/>
      <c r="M30" s="880"/>
      <c r="N30" s="880"/>
      <c r="O30" s="881"/>
      <c r="P30" s="17"/>
      <c r="Q30" s="17"/>
      <c r="R30" s="17"/>
      <c r="S30" s="17"/>
      <c r="T30" s="17"/>
      <c r="U30" s="227"/>
    </row>
    <row r="31" spans="1:21" ht="12.75" x14ac:dyDescent="0.25">
      <c r="A31" s="36"/>
      <c r="B31" s="17"/>
      <c r="C31" s="17"/>
      <c r="D31" s="17"/>
      <c r="E31" s="17"/>
      <c r="F31" s="17"/>
      <c r="G31" s="17"/>
      <c r="H31" s="17"/>
      <c r="I31" s="17"/>
      <c r="J31" s="17"/>
      <c r="K31" s="17"/>
      <c r="L31" s="17"/>
      <c r="M31" s="17"/>
      <c r="N31" s="17"/>
      <c r="O31" s="17"/>
      <c r="P31" s="17"/>
      <c r="Q31" s="17"/>
      <c r="R31" s="17"/>
      <c r="S31" s="17"/>
      <c r="T31" s="17"/>
      <c r="U31" s="227"/>
    </row>
    <row r="32" spans="1:21" ht="33" customHeight="1" thickBot="1" x14ac:dyDescent="0.3">
      <c r="A32" s="281"/>
      <c r="B32" s="282"/>
      <c r="C32" s="282"/>
      <c r="D32" s="282"/>
      <c r="E32" s="282"/>
      <c r="F32" s="282"/>
      <c r="G32" s="282"/>
      <c r="H32" s="282"/>
      <c r="I32" s="282"/>
      <c r="J32" s="282"/>
      <c r="K32" s="282"/>
      <c r="L32" s="282"/>
      <c r="M32" s="282"/>
      <c r="N32" s="282"/>
      <c r="O32" s="282"/>
      <c r="P32" s="282"/>
      <c r="Q32" s="282"/>
      <c r="R32" s="282"/>
      <c r="S32" s="282"/>
      <c r="T32" s="282"/>
      <c r="U32" s="283"/>
    </row>
  </sheetData>
  <sheetProtection algorithmName="SHA-512" hashValue="96fJos6Gu46WI3YLLbLAetEMZJx/cbzPVmZGyyyQApX14+fj5Ei7aAbbj8AbbhCtUVGJKuoAyJTbNjLffSoRbw==" saltValue="3gRbHwB8Yk05D6Ttn2oTEA==" spinCount="100000" sheet="1" objects="1" scenarios="1"/>
  <customSheetViews>
    <customSheetView guid="{CB83FB30-7FD5-4246-8B00-5B26B2B206F0}" showPageBreaks="1" showGridLines="0" fitToPage="1" view="pageBreakPreview">
      <selection sqref="A1:XFD1048576"/>
      <pageMargins left="0.70866141732283461" right="0.31496062992125984" top="0.74803149606299213" bottom="0.62992125984251968" header="0.31496062992125984" footer="0.11811023622047244"/>
      <pageSetup scale="74" fitToHeight="0" orientation="portrait" r:id="rId1"/>
    </customSheetView>
  </customSheetViews>
  <mergeCells count="25">
    <mergeCell ref="A12:T12"/>
    <mergeCell ref="Q29:R29"/>
    <mergeCell ref="A13:T13"/>
    <mergeCell ref="A14:U14"/>
    <mergeCell ref="A17:Q17"/>
    <mergeCell ref="A16:U16"/>
    <mergeCell ref="H26:O26"/>
    <mergeCell ref="E28:G28"/>
    <mergeCell ref="E29:G29"/>
    <mergeCell ref="E30:G30"/>
    <mergeCell ref="H28:O28"/>
    <mergeCell ref="H29:O29"/>
    <mergeCell ref="H30:O30"/>
    <mergeCell ref="A1:U1"/>
    <mergeCell ref="A2:U2"/>
    <mergeCell ref="A4:E4"/>
    <mergeCell ref="F4:U4"/>
    <mergeCell ref="F5:K5"/>
    <mergeCell ref="M3:Q3"/>
    <mergeCell ref="S3:U3"/>
    <mergeCell ref="M5:N5"/>
    <mergeCell ref="O5:U5"/>
    <mergeCell ref="A6:U6"/>
    <mergeCell ref="A7:U10"/>
    <mergeCell ref="A11:U11"/>
  </mergeCells>
  <conditionalFormatting sqref="F4:U4 F5:L5">
    <cfRule type="cellIs" dxfId="11" priority="1" operator="equal">
      <formula>0</formula>
    </cfRule>
  </conditionalFormatting>
  <dataValidations count="1">
    <dataValidation type="list" allowBlank="1" showInputMessage="1" showErrorMessage="1" sqref="I15" xr:uid="{00000000-0002-0000-0800-000000000000}">
      <formula1>"SI,NO"</formula1>
    </dataValidation>
  </dataValidations>
  <pageMargins left="0.70866141732283461" right="0.31496062992125984" top="0.74803149606299213" bottom="0.62992125984251968" header="0.31496062992125984" footer="0.11811023622047244"/>
  <pageSetup scale="71"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AUX!$G$9:$G$10</xm:f>
          </x14:formula1>
          <xm:sqref>U12:U13</xm:sqref>
        </x14:dataValidation>
        <x14:dataValidation type="list" allowBlank="1" showInputMessage="1" showErrorMessage="1" prompt="CUANDO SE IDENTIFIQUE QUE EL CONSUMIDOR FINANCIERO O CLIENTE ES UNA PERSONA PEP, SELECCIONAR LA OPCIÓN QUE CORRESPONDA PREVIA CONSULTA AL CONSUMIDOR FINANCIERO O CLIENTE " xr:uid="{00000000-0002-0000-0800-000002000000}">
          <x14:formula1>
            <xm:f>AUX!$F$1:$F$7</xm:f>
          </x14:formula1>
          <xm:sqref>A16:U16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EE021-C6CE-4051-8F18-57D9165F25B1}">
  <sheetPr codeName="Hoja21">
    <outlinePr summaryBelow="0"/>
    <pageSetUpPr fitToPage="1"/>
  </sheetPr>
  <dimension ref="B1:N49"/>
  <sheetViews>
    <sheetView showGridLines="0" zoomScale="85" zoomScaleNormal="85" workbookViewId="0">
      <selection activeCell="B5" sqref="B5:D5"/>
    </sheetView>
  </sheetViews>
  <sheetFormatPr baseColWidth="10" defaultColWidth="11.42578125" defaultRowHeight="12.75" outlineLevelRow="1" x14ac:dyDescent="0.2"/>
  <cols>
    <col min="1" max="1" width="1.28515625" style="140" customWidth="1"/>
    <col min="2" max="2" width="22.28515625" style="140" customWidth="1"/>
    <col min="3" max="3" width="16.140625" style="140" customWidth="1"/>
    <col min="4" max="4" width="13.5703125" style="140" customWidth="1"/>
    <col min="5" max="6" width="14.85546875" style="140" customWidth="1"/>
    <col min="7" max="7" width="17" style="140" customWidth="1"/>
    <col min="8" max="8" width="10.28515625" style="140" customWidth="1"/>
    <col min="9" max="9" width="12.5703125" style="140" customWidth="1"/>
    <col min="10" max="10" width="15.7109375" style="140" customWidth="1"/>
    <col min="11" max="11" width="5.42578125" style="140" customWidth="1"/>
    <col min="12" max="12" width="14.140625" style="140" customWidth="1"/>
    <col min="13" max="13" width="6.28515625" style="140" customWidth="1"/>
    <col min="14" max="14" width="48.42578125" style="140" customWidth="1"/>
    <col min="15" max="16384" width="11.42578125" style="140"/>
  </cols>
  <sheetData>
    <row r="1" spans="2:14" ht="99.75" customHeight="1" thickBot="1" x14ac:dyDescent="0.25">
      <c r="B1" s="141"/>
      <c r="C1" s="142"/>
      <c r="D1" s="142"/>
      <c r="E1" s="142"/>
      <c r="F1" s="142"/>
      <c r="G1" s="142"/>
      <c r="H1" s="142"/>
      <c r="I1" s="142"/>
      <c r="J1" s="142"/>
      <c r="K1" s="142"/>
      <c r="L1" s="142"/>
      <c r="M1" s="143"/>
    </row>
    <row r="2" spans="2:14" ht="86.1" customHeight="1" thickBot="1" x14ac:dyDescent="0.25">
      <c r="B2" s="844" t="s">
        <v>413</v>
      </c>
      <c r="C2" s="845"/>
      <c r="D2" s="845"/>
      <c r="E2" s="845"/>
      <c r="F2" s="845"/>
      <c r="G2" s="845"/>
      <c r="H2" s="845"/>
      <c r="I2" s="845"/>
      <c r="J2" s="845"/>
      <c r="K2" s="845"/>
      <c r="L2" s="845"/>
      <c r="M2" s="846"/>
      <c r="N2" s="168" t="s">
        <v>361</v>
      </c>
    </row>
    <row r="3" spans="2:14" ht="18.600000000000001" customHeight="1" thickBot="1" x14ac:dyDescent="0.25">
      <c r="B3" s="847" t="s">
        <v>235</v>
      </c>
      <c r="C3" s="848"/>
      <c r="D3" s="848"/>
      <c r="E3" s="848"/>
      <c r="F3" s="848"/>
      <c r="G3" s="848"/>
      <c r="H3" s="848"/>
      <c r="I3" s="848"/>
      <c r="J3" s="848"/>
      <c r="K3" s="848"/>
      <c r="L3" s="848"/>
      <c r="M3" s="849"/>
      <c r="N3" s="169" t="s">
        <v>235</v>
      </c>
    </row>
    <row r="4" spans="2:14" ht="24" customHeight="1" thickBot="1" x14ac:dyDescent="0.25">
      <c r="B4" s="834" t="s">
        <v>328</v>
      </c>
      <c r="C4" s="836"/>
      <c r="D4" s="835"/>
      <c r="E4" s="834" t="s">
        <v>329</v>
      </c>
      <c r="F4" s="836"/>
      <c r="G4" s="835"/>
      <c r="H4" s="834" t="s">
        <v>238</v>
      </c>
      <c r="I4" s="836"/>
      <c r="J4" s="835"/>
      <c r="K4" s="834" t="s">
        <v>330</v>
      </c>
      <c r="L4" s="836"/>
      <c r="M4" s="835"/>
      <c r="N4" s="873" t="s">
        <v>362</v>
      </c>
    </row>
    <row r="5" spans="2:14" s="144" customFormat="1" ht="25.5" customHeight="1" thickBot="1" x14ac:dyDescent="0.3">
      <c r="B5" s="815"/>
      <c r="C5" s="816"/>
      <c r="D5" s="817"/>
      <c r="E5" s="852"/>
      <c r="F5" s="853"/>
      <c r="G5" s="854"/>
      <c r="H5" s="815"/>
      <c r="I5" s="816"/>
      <c r="J5" s="817"/>
      <c r="K5" s="855" t="str">
        <f>'Form. Apertura Caja Ahorro PN'!$F$4</f>
        <v/>
      </c>
      <c r="L5" s="856"/>
      <c r="M5" s="857"/>
      <c r="N5" s="873"/>
    </row>
    <row r="6" spans="2:14" ht="18.600000000000001" customHeight="1" thickBot="1" x14ac:dyDescent="0.25">
      <c r="B6" s="847" t="s">
        <v>331</v>
      </c>
      <c r="C6" s="848"/>
      <c r="D6" s="848"/>
      <c r="E6" s="848"/>
      <c r="F6" s="848"/>
      <c r="G6" s="848"/>
      <c r="H6" s="848"/>
      <c r="I6" s="848"/>
      <c r="J6" s="848"/>
      <c r="K6" s="848"/>
      <c r="L6" s="848"/>
      <c r="M6" s="849"/>
      <c r="N6" s="169" t="s">
        <v>331</v>
      </c>
    </row>
    <row r="7" spans="2:14" s="144" customFormat="1" ht="25.5" customHeight="1" thickBot="1" x14ac:dyDescent="0.3">
      <c r="B7" s="841" t="s">
        <v>332</v>
      </c>
      <c r="C7" s="842"/>
      <c r="D7" s="842"/>
      <c r="E7" s="842"/>
      <c r="F7" s="842"/>
      <c r="G7" s="842"/>
      <c r="H7" s="842"/>
      <c r="I7" s="842"/>
      <c r="J7" s="842"/>
      <c r="K7" s="842"/>
      <c r="L7" s="842"/>
      <c r="M7" s="843"/>
      <c r="N7" s="170" t="s">
        <v>360</v>
      </c>
    </row>
    <row r="8" spans="2:14" s="144" customFormat="1" ht="33" customHeight="1" thickBot="1" x14ac:dyDescent="0.3">
      <c r="B8" s="858" t="s">
        <v>333</v>
      </c>
      <c r="C8" s="859"/>
      <c r="D8" s="859"/>
      <c r="E8" s="860"/>
      <c r="F8" s="864" t="s">
        <v>414</v>
      </c>
      <c r="G8" s="865"/>
      <c r="H8" s="865"/>
      <c r="I8" s="866"/>
      <c r="J8" s="858" t="s">
        <v>334</v>
      </c>
      <c r="K8" s="859"/>
      <c r="L8" s="859"/>
      <c r="M8" s="860"/>
      <c r="N8" s="874" t="s">
        <v>415</v>
      </c>
    </row>
    <row r="9" spans="2:14" s="144" customFormat="1" ht="33" customHeight="1" thickBot="1" x14ac:dyDescent="0.3">
      <c r="B9" s="861"/>
      <c r="C9" s="862"/>
      <c r="D9" s="862"/>
      <c r="E9" s="863"/>
      <c r="F9" s="867"/>
      <c r="G9" s="868"/>
      <c r="H9" s="868"/>
      <c r="I9" s="869"/>
      <c r="J9" s="870" t="s">
        <v>236</v>
      </c>
      <c r="K9" s="871"/>
      <c r="L9" s="870" t="s">
        <v>237</v>
      </c>
      <c r="M9" s="872"/>
      <c r="N9" s="874"/>
    </row>
    <row r="10" spans="2:14" ht="34.5" customHeight="1" thickBot="1" x14ac:dyDescent="0.25">
      <c r="B10" s="815"/>
      <c r="C10" s="816"/>
      <c r="D10" s="816"/>
      <c r="E10" s="817"/>
      <c r="F10" s="815"/>
      <c r="G10" s="816"/>
      <c r="H10" s="816"/>
      <c r="I10" s="817"/>
      <c r="J10" s="850" t="s">
        <v>344</v>
      </c>
      <c r="K10" s="851"/>
      <c r="L10" s="850" t="s">
        <v>344</v>
      </c>
      <c r="M10" s="851"/>
      <c r="N10" s="874"/>
    </row>
    <row r="11" spans="2:14" ht="35.450000000000003" customHeight="1" thickBot="1" x14ac:dyDescent="0.25">
      <c r="B11" s="815"/>
      <c r="C11" s="816"/>
      <c r="D11" s="816"/>
      <c r="E11" s="817"/>
      <c r="F11" s="815"/>
      <c r="G11" s="816"/>
      <c r="H11" s="816"/>
      <c r="I11" s="817"/>
      <c r="J11" s="837" t="s">
        <v>344</v>
      </c>
      <c r="K11" s="838"/>
      <c r="L11" s="837" t="s">
        <v>344</v>
      </c>
      <c r="M11" s="838"/>
      <c r="N11" s="874"/>
    </row>
    <row r="12" spans="2:14" ht="33.950000000000003" customHeight="1" thickBot="1" x14ac:dyDescent="0.25">
      <c r="B12" s="815"/>
      <c r="C12" s="816"/>
      <c r="D12" s="816"/>
      <c r="E12" s="817"/>
      <c r="F12" s="815"/>
      <c r="G12" s="816"/>
      <c r="H12" s="816"/>
      <c r="I12" s="817"/>
      <c r="J12" s="839" t="s">
        <v>344</v>
      </c>
      <c r="K12" s="840"/>
      <c r="L12" s="839" t="s">
        <v>344</v>
      </c>
      <c r="M12" s="840"/>
      <c r="N12" s="874"/>
    </row>
    <row r="13" spans="2:14" s="144" customFormat="1" ht="25.5" customHeight="1" thickBot="1" x14ac:dyDescent="0.3">
      <c r="B13" s="841" t="s">
        <v>335</v>
      </c>
      <c r="C13" s="842"/>
      <c r="D13" s="842"/>
      <c r="E13" s="842"/>
      <c r="F13" s="842"/>
      <c r="G13" s="842"/>
      <c r="H13" s="842"/>
      <c r="I13" s="842"/>
      <c r="J13" s="842"/>
      <c r="K13" s="842"/>
      <c r="L13" s="842"/>
      <c r="M13" s="843"/>
      <c r="N13" s="874" t="s">
        <v>416</v>
      </c>
    </row>
    <row r="14" spans="2:14" s="144" customFormat="1" ht="25.5" customHeight="1" thickBot="1" x14ac:dyDescent="0.3">
      <c r="B14" s="831" t="s">
        <v>417</v>
      </c>
      <c r="C14" s="832"/>
      <c r="D14" s="832"/>
      <c r="E14" s="832"/>
      <c r="F14" s="832"/>
      <c r="G14" s="832"/>
      <c r="H14" s="832"/>
      <c r="I14" s="832"/>
      <c r="J14" s="832"/>
      <c r="K14" s="832"/>
      <c r="L14" s="832"/>
      <c r="M14" s="833"/>
      <c r="N14" s="874"/>
    </row>
    <row r="15" spans="2:14" s="144" customFormat="1" ht="25.5" customHeight="1" thickBot="1" x14ac:dyDescent="0.3">
      <c r="B15" s="145" t="s">
        <v>336</v>
      </c>
      <c r="C15" s="834" t="s">
        <v>337</v>
      </c>
      <c r="D15" s="835"/>
      <c r="E15" s="836" t="s">
        <v>241</v>
      </c>
      <c r="F15" s="836"/>
      <c r="G15" s="834" t="s">
        <v>242</v>
      </c>
      <c r="H15" s="835"/>
      <c r="I15" s="836" t="s">
        <v>243</v>
      </c>
      <c r="J15" s="836"/>
      <c r="K15" s="834" t="s">
        <v>244</v>
      </c>
      <c r="L15" s="836"/>
      <c r="M15" s="835"/>
      <c r="N15" s="874"/>
    </row>
    <row r="16" spans="2:14" s="144" customFormat="1" ht="25.5" customHeight="1" thickBot="1" x14ac:dyDescent="0.3">
      <c r="B16" s="146" t="s">
        <v>346</v>
      </c>
      <c r="C16" s="815"/>
      <c r="D16" s="817"/>
      <c r="E16" s="815"/>
      <c r="F16" s="817"/>
      <c r="G16" s="815"/>
      <c r="H16" s="817"/>
      <c r="I16" s="815"/>
      <c r="J16" s="817"/>
      <c r="K16" s="815"/>
      <c r="L16" s="816"/>
      <c r="M16" s="817"/>
      <c r="N16" s="874"/>
    </row>
    <row r="17" spans="2:14" s="144" customFormat="1" ht="25.5" customHeight="1" thickBot="1" x14ac:dyDescent="0.3">
      <c r="B17" s="146" t="s">
        <v>329</v>
      </c>
      <c r="C17" s="828"/>
      <c r="D17" s="829"/>
      <c r="E17" s="828"/>
      <c r="F17" s="829"/>
      <c r="G17" s="828"/>
      <c r="H17" s="829"/>
      <c r="I17" s="828"/>
      <c r="J17" s="829"/>
      <c r="K17" s="828"/>
      <c r="L17" s="830"/>
      <c r="M17" s="829"/>
      <c r="N17" s="874"/>
    </row>
    <row r="18" spans="2:14" s="144" customFormat="1" ht="25.5" customHeight="1" thickBot="1" x14ac:dyDescent="0.3">
      <c r="B18" s="147" t="s">
        <v>238</v>
      </c>
      <c r="C18" s="815"/>
      <c r="D18" s="817"/>
      <c r="E18" s="815"/>
      <c r="F18" s="817"/>
      <c r="G18" s="815"/>
      <c r="H18" s="817"/>
      <c r="I18" s="815"/>
      <c r="J18" s="817"/>
      <c r="K18" s="815"/>
      <c r="L18" s="816"/>
      <c r="M18" s="817"/>
      <c r="N18" s="874"/>
    </row>
    <row r="19" spans="2:14" s="144" customFormat="1" ht="25.5" customHeight="1" thickBot="1" x14ac:dyDescent="0.3">
      <c r="B19" s="146" t="s">
        <v>338</v>
      </c>
      <c r="C19" s="828"/>
      <c r="D19" s="829"/>
      <c r="E19" s="828"/>
      <c r="F19" s="829"/>
      <c r="G19" s="828"/>
      <c r="H19" s="829"/>
      <c r="I19" s="828"/>
      <c r="J19" s="829"/>
      <c r="K19" s="828"/>
      <c r="L19" s="830"/>
      <c r="M19" s="829"/>
      <c r="N19" s="874"/>
    </row>
    <row r="20" spans="2:14" s="144" customFormat="1" ht="25.5" customHeight="1" thickBot="1" x14ac:dyDescent="0.3">
      <c r="B20" s="147" t="s">
        <v>339</v>
      </c>
      <c r="C20" s="815"/>
      <c r="D20" s="817"/>
      <c r="E20" s="815"/>
      <c r="F20" s="817"/>
      <c r="G20" s="815"/>
      <c r="H20" s="817"/>
      <c r="I20" s="815"/>
      <c r="J20" s="817"/>
      <c r="K20" s="815"/>
      <c r="L20" s="816"/>
      <c r="M20" s="817"/>
      <c r="N20" s="874"/>
    </row>
    <row r="21" spans="2:14" s="144" customFormat="1" ht="25.5" customHeight="1" thickBot="1" x14ac:dyDescent="0.3">
      <c r="B21" s="146" t="s">
        <v>239</v>
      </c>
      <c r="C21" s="815"/>
      <c r="D21" s="817"/>
      <c r="E21" s="815"/>
      <c r="F21" s="817"/>
      <c r="G21" s="815"/>
      <c r="H21" s="817"/>
      <c r="I21" s="815"/>
      <c r="J21" s="817"/>
      <c r="K21" s="815"/>
      <c r="L21" s="816"/>
      <c r="M21" s="817"/>
      <c r="N21" s="874"/>
    </row>
    <row r="22" spans="2:14" s="144" customFormat="1" ht="25.5" customHeight="1" thickBot="1" x14ac:dyDescent="0.3">
      <c r="B22" s="148" t="s">
        <v>240</v>
      </c>
      <c r="C22" s="825"/>
      <c r="D22" s="826"/>
      <c r="E22" s="825"/>
      <c r="F22" s="826"/>
      <c r="G22" s="825"/>
      <c r="H22" s="826"/>
      <c r="I22" s="825"/>
      <c r="J22" s="826"/>
      <c r="K22" s="825"/>
      <c r="L22" s="827"/>
      <c r="M22" s="826"/>
      <c r="N22" s="874"/>
    </row>
    <row r="23" spans="2:14" s="144" customFormat="1" ht="25.5" customHeight="1" thickBot="1" x14ac:dyDescent="0.3">
      <c r="B23" s="822" t="s">
        <v>355</v>
      </c>
      <c r="C23" s="823"/>
      <c r="D23" s="823"/>
      <c r="E23" s="823"/>
      <c r="F23" s="823"/>
      <c r="G23" s="823"/>
      <c r="H23" s="823"/>
      <c r="I23" s="823"/>
      <c r="J23" s="823"/>
      <c r="K23" s="823"/>
      <c r="L23" s="823"/>
      <c r="M23" s="824"/>
    </row>
    <row r="24" spans="2:14" s="144" customFormat="1" ht="25.5" customHeight="1" outlineLevel="1" thickBot="1" x14ac:dyDescent="0.3">
      <c r="B24" s="145" t="s">
        <v>336</v>
      </c>
      <c r="C24" s="834" t="s">
        <v>343</v>
      </c>
      <c r="D24" s="835"/>
      <c r="E24" s="836" t="s">
        <v>356</v>
      </c>
      <c r="F24" s="836"/>
      <c r="G24" s="834" t="s">
        <v>357</v>
      </c>
      <c r="H24" s="835"/>
      <c r="I24" s="836" t="s">
        <v>358</v>
      </c>
      <c r="J24" s="836"/>
      <c r="K24" s="834" t="s">
        <v>359</v>
      </c>
      <c r="L24" s="836"/>
      <c r="M24" s="835"/>
    </row>
    <row r="25" spans="2:14" s="144" customFormat="1" ht="25.5" customHeight="1" outlineLevel="1" thickBot="1" x14ac:dyDescent="0.3">
      <c r="B25" s="146" t="s">
        <v>346</v>
      </c>
      <c r="C25" s="815"/>
      <c r="D25" s="817"/>
      <c r="E25" s="815"/>
      <c r="F25" s="817"/>
      <c r="G25" s="815"/>
      <c r="H25" s="817"/>
      <c r="I25" s="815"/>
      <c r="J25" s="817"/>
      <c r="K25" s="815"/>
      <c r="L25" s="816"/>
      <c r="M25" s="817"/>
    </row>
    <row r="26" spans="2:14" s="144" customFormat="1" ht="25.5" customHeight="1" outlineLevel="1" thickBot="1" x14ac:dyDescent="0.3">
      <c r="B26" s="146" t="s">
        <v>329</v>
      </c>
      <c r="C26" s="828"/>
      <c r="D26" s="829"/>
      <c r="E26" s="828"/>
      <c r="F26" s="829"/>
      <c r="G26" s="828"/>
      <c r="H26" s="829"/>
      <c r="I26" s="828"/>
      <c r="J26" s="829"/>
      <c r="K26" s="828"/>
      <c r="L26" s="830"/>
      <c r="M26" s="829"/>
    </row>
    <row r="27" spans="2:14" s="144" customFormat="1" ht="25.5" customHeight="1" outlineLevel="1" thickBot="1" x14ac:dyDescent="0.3">
      <c r="B27" s="147" t="s">
        <v>238</v>
      </c>
      <c r="C27" s="815"/>
      <c r="D27" s="817"/>
      <c r="E27" s="815"/>
      <c r="F27" s="817"/>
      <c r="G27" s="815"/>
      <c r="H27" s="817"/>
      <c r="I27" s="815"/>
      <c r="J27" s="817"/>
      <c r="K27" s="815"/>
      <c r="L27" s="816"/>
      <c r="M27" s="817"/>
    </row>
    <row r="28" spans="2:14" s="144" customFormat="1" ht="25.5" customHeight="1" outlineLevel="1" thickBot="1" x14ac:dyDescent="0.3">
      <c r="B28" s="146" t="s">
        <v>338</v>
      </c>
      <c r="C28" s="828"/>
      <c r="D28" s="829"/>
      <c r="E28" s="828"/>
      <c r="F28" s="829"/>
      <c r="G28" s="828"/>
      <c r="H28" s="829"/>
      <c r="I28" s="828"/>
      <c r="J28" s="829"/>
      <c r="K28" s="828"/>
      <c r="L28" s="830"/>
      <c r="M28" s="829"/>
    </row>
    <row r="29" spans="2:14" s="144" customFormat="1" ht="25.5" customHeight="1" outlineLevel="1" thickBot="1" x14ac:dyDescent="0.3">
      <c r="B29" s="147" t="s">
        <v>339</v>
      </c>
      <c r="C29" s="815"/>
      <c r="D29" s="817"/>
      <c r="E29" s="815"/>
      <c r="F29" s="817"/>
      <c r="G29" s="815"/>
      <c r="H29" s="817"/>
      <c r="I29" s="815"/>
      <c r="J29" s="817"/>
      <c r="K29" s="815"/>
      <c r="L29" s="816"/>
      <c r="M29" s="817"/>
    </row>
    <row r="30" spans="2:14" s="144" customFormat="1" ht="25.5" customHeight="1" outlineLevel="1" thickBot="1" x14ac:dyDescent="0.3">
      <c r="B30" s="146" t="s">
        <v>239</v>
      </c>
      <c r="C30" s="815"/>
      <c r="D30" s="817"/>
      <c r="E30" s="815"/>
      <c r="F30" s="817"/>
      <c r="G30" s="815"/>
      <c r="H30" s="817"/>
      <c r="I30" s="815"/>
      <c r="J30" s="817"/>
      <c r="K30" s="815"/>
      <c r="L30" s="816"/>
      <c r="M30" s="817"/>
    </row>
    <row r="31" spans="2:14" s="144" customFormat="1" ht="25.5" customHeight="1" outlineLevel="1" thickBot="1" x14ac:dyDescent="0.3">
      <c r="B31" s="148" t="s">
        <v>240</v>
      </c>
      <c r="C31" s="825"/>
      <c r="D31" s="826"/>
      <c r="E31" s="825"/>
      <c r="F31" s="826"/>
      <c r="G31" s="825"/>
      <c r="H31" s="826"/>
      <c r="I31" s="825"/>
      <c r="J31" s="826"/>
      <c r="K31" s="825"/>
      <c r="L31" s="827"/>
      <c r="M31" s="826"/>
    </row>
    <row r="32" spans="2:14" s="144" customFormat="1" ht="25.5" customHeight="1" x14ac:dyDescent="0.25">
      <c r="B32" s="809" t="s">
        <v>340</v>
      </c>
      <c r="C32" s="810"/>
      <c r="D32" s="810"/>
      <c r="E32" s="810"/>
      <c r="F32" s="810"/>
      <c r="G32" s="810"/>
      <c r="H32" s="810"/>
      <c r="I32" s="810"/>
      <c r="J32" s="810"/>
      <c r="K32" s="810"/>
      <c r="L32" s="810"/>
      <c r="M32" s="811"/>
      <c r="N32" s="874" t="s">
        <v>363</v>
      </c>
    </row>
    <row r="33" spans="2:14" s="144" customFormat="1" ht="25.5" customHeight="1" thickBot="1" x14ac:dyDescent="0.3">
      <c r="B33" s="812" t="s">
        <v>341</v>
      </c>
      <c r="C33" s="813"/>
      <c r="D33" s="813"/>
      <c r="E33" s="813"/>
      <c r="F33" s="813"/>
      <c r="G33" s="813"/>
      <c r="H33" s="813"/>
      <c r="I33" s="813"/>
      <c r="J33" s="813"/>
      <c r="K33" s="813"/>
      <c r="L33" s="813"/>
      <c r="M33" s="814"/>
      <c r="N33" s="874"/>
    </row>
    <row r="34" spans="2:14" s="144" customFormat="1" ht="22.5" customHeight="1" thickBot="1" x14ac:dyDescent="0.3">
      <c r="B34" s="149" t="s">
        <v>245</v>
      </c>
      <c r="C34" s="150"/>
      <c r="D34" s="150"/>
      <c r="E34" s="150"/>
      <c r="F34" s="150"/>
      <c r="G34" s="151" t="s">
        <v>342</v>
      </c>
      <c r="H34" s="152"/>
      <c r="I34" s="152"/>
      <c r="J34" s="152"/>
      <c r="K34" s="152"/>
      <c r="L34" s="152"/>
      <c r="M34" s="153"/>
      <c r="N34" s="874"/>
    </row>
    <row r="35" spans="2:14" s="144" customFormat="1" ht="22.5" customHeight="1" thickBot="1" x14ac:dyDescent="0.3">
      <c r="B35" s="815"/>
      <c r="C35" s="816"/>
      <c r="D35" s="816"/>
      <c r="E35" s="816"/>
      <c r="F35" s="816"/>
      <c r="G35" s="815"/>
      <c r="H35" s="816"/>
      <c r="I35" s="816"/>
      <c r="J35" s="816"/>
      <c r="K35" s="816"/>
      <c r="L35" s="816"/>
      <c r="M35" s="817"/>
      <c r="N35" s="874"/>
    </row>
    <row r="36" spans="2:14" s="144" customFormat="1" ht="22.5" customHeight="1" thickBot="1" x14ac:dyDescent="0.3">
      <c r="B36" s="815"/>
      <c r="C36" s="816"/>
      <c r="D36" s="816"/>
      <c r="E36" s="816"/>
      <c r="F36" s="816"/>
      <c r="G36" s="815"/>
      <c r="H36" s="816"/>
      <c r="I36" s="816"/>
      <c r="J36" s="816"/>
      <c r="K36" s="816"/>
      <c r="L36" s="816"/>
      <c r="M36" s="817"/>
      <c r="N36" s="874"/>
    </row>
    <row r="37" spans="2:14" s="144" customFormat="1" ht="22.5" customHeight="1" thickBot="1" x14ac:dyDescent="0.3">
      <c r="B37" s="815"/>
      <c r="C37" s="816"/>
      <c r="D37" s="816"/>
      <c r="E37" s="816"/>
      <c r="F37" s="816"/>
      <c r="G37" s="815"/>
      <c r="H37" s="816"/>
      <c r="I37" s="816"/>
      <c r="J37" s="816"/>
      <c r="K37" s="816"/>
      <c r="L37" s="816"/>
      <c r="M37" s="817"/>
      <c r="N37" s="874"/>
    </row>
    <row r="38" spans="2:14" ht="24.75" customHeight="1" x14ac:dyDescent="0.2">
      <c r="B38" s="818" t="s">
        <v>345</v>
      </c>
      <c r="C38" s="819"/>
      <c r="D38" s="819"/>
      <c r="E38" s="819"/>
      <c r="F38" s="819"/>
      <c r="G38" s="819"/>
      <c r="H38" s="819"/>
      <c r="I38" s="819"/>
      <c r="J38" s="819"/>
      <c r="K38" s="819"/>
      <c r="L38" s="819"/>
      <c r="M38" s="820"/>
      <c r="N38" s="874"/>
    </row>
    <row r="39" spans="2:14" x14ac:dyDescent="0.2">
      <c r="B39" s="154"/>
      <c r="C39" s="155"/>
      <c r="D39" s="155"/>
      <c r="E39" s="155"/>
      <c r="F39" s="155"/>
      <c r="G39" s="155"/>
      <c r="H39" s="155"/>
      <c r="I39" s="155"/>
      <c r="J39" s="155"/>
      <c r="L39" s="155"/>
      <c r="M39" s="156"/>
      <c r="N39" s="874"/>
    </row>
    <row r="40" spans="2:14" s="157" customFormat="1" ht="22.5" customHeight="1" x14ac:dyDescent="0.25">
      <c r="B40" s="158"/>
      <c r="I40" s="157" t="s">
        <v>246</v>
      </c>
      <c r="J40" s="166" t="str">
        <f>IF(INSTRUCCIONES!$I$77="","",INSTRUCCIONES!$I$77)</f>
        <v/>
      </c>
      <c r="M40" s="159"/>
    </row>
    <row r="41" spans="2:14" x14ac:dyDescent="0.2">
      <c r="B41" s="160"/>
      <c r="M41" s="161"/>
    </row>
    <row r="42" spans="2:14" x14ac:dyDescent="0.2">
      <c r="B42" s="160"/>
      <c r="M42" s="161"/>
    </row>
    <row r="43" spans="2:14" x14ac:dyDescent="0.2">
      <c r="B43" s="160"/>
      <c r="M43" s="161"/>
    </row>
    <row r="44" spans="2:14" ht="21" customHeight="1" thickBot="1" x14ac:dyDescent="0.25">
      <c r="B44" s="160"/>
      <c r="C44" s="821"/>
      <c r="D44" s="821"/>
      <c r="E44" s="821"/>
      <c r="F44" s="821"/>
      <c r="G44" s="821"/>
      <c r="I44" s="157" t="s">
        <v>247</v>
      </c>
      <c r="J44" s="162">
        <f ca="1">TODAY()</f>
        <v>45100</v>
      </c>
      <c r="K44" s="807"/>
      <c r="L44" s="807"/>
      <c r="M44" s="808"/>
    </row>
    <row r="45" spans="2:14" ht="21" customHeight="1" thickTop="1" x14ac:dyDescent="0.2">
      <c r="B45" s="160"/>
      <c r="C45" s="807"/>
      <c r="D45" s="807"/>
      <c r="E45" s="807"/>
      <c r="F45" s="807"/>
      <c r="G45" s="807"/>
      <c r="K45" s="807"/>
      <c r="L45" s="807"/>
      <c r="M45" s="808"/>
    </row>
    <row r="46" spans="2:14" ht="13.5" thickBot="1" x14ac:dyDescent="0.25">
      <c r="B46" s="163"/>
      <c r="C46" s="164"/>
      <c r="D46" s="164"/>
      <c r="E46" s="164"/>
      <c r="F46" s="164"/>
      <c r="G46" s="164"/>
      <c r="H46" s="164"/>
      <c r="I46" s="164"/>
      <c r="J46" s="164"/>
      <c r="K46" s="164"/>
      <c r="L46" s="164"/>
      <c r="M46" s="165"/>
    </row>
    <row r="47" spans="2:14" x14ac:dyDescent="0.2">
      <c r="B47" s="160"/>
      <c r="M47" s="161"/>
    </row>
    <row r="48" spans="2:14" x14ac:dyDescent="0.2">
      <c r="B48" s="160"/>
      <c r="M48" s="161"/>
    </row>
    <row r="49" spans="2:13" ht="13.5" thickBot="1" x14ac:dyDescent="0.25">
      <c r="B49" s="163"/>
      <c r="C49" s="164"/>
      <c r="D49" s="164"/>
      <c r="E49" s="164"/>
      <c r="F49" s="164"/>
      <c r="G49" s="164"/>
      <c r="H49" s="164"/>
      <c r="I49" s="164"/>
      <c r="J49" s="164"/>
      <c r="K49" s="164"/>
      <c r="L49" s="164"/>
      <c r="M49" s="165"/>
    </row>
  </sheetData>
  <sheetProtection algorithmName="SHA-512" hashValue="PD/Na4NqgJgCEiqslD20qi5AFkZ4Z8q+iDeXuhQYNdKJp4JFFoa68vpY7/N3ACUVxZ6xgaTBuWTTvFTrwBZqeg==" saltValue="keNcPADI3w5toaawYCs5Hg==" spinCount="100000" sheet="1" objects="1" scenarios="1"/>
  <mergeCells count="129">
    <mergeCell ref="N4:N5"/>
    <mergeCell ref="N8:N12"/>
    <mergeCell ref="N13:N22"/>
    <mergeCell ref="N32:N39"/>
    <mergeCell ref="C31:D31"/>
    <mergeCell ref="E31:F31"/>
    <mergeCell ref="G31:H31"/>
    <mergeCell ref="I31:J31"/>
    <mergeCell ref="K31:M31"/>
    <mergeCell ref="C30:D30"/>
    <mergeCell ref="E30:F30"/>
    <mergeCell ref="G30:H30"/>
    <mergeCell ref="I30:J30"/>
    <mergeCell ref="K30:M30"/>
    <mergeCell ref="C29:D29"/>
    <mergeCell ref="E29:F29"/>
    <mergeCell ref="G29:H29"/>
    <mergeCell ref="I29:J29"/>
    <mergeCell ref="K29:M29"/>
    <mergeCell ref="C28:D28"/>
    <mergeCell ref="E28:F28"/>
    <mergeCell ref="G28:H28"/>
    <mergeCell ref="I28:J28"/>
    <mergeCell ref="K28:M28"/>
    <mergeCell ref="C24:D24"/>
    <mergeCell ref="E24:F24"/>
    <mergeCell ref="G24:H24"/>
    <mergeCell ref="I24:J24"/>
    <mergeCell ref="K24:M24"/>
    <mergeCell ref="C27:D27"/>
    <mergeCell ref="E27:F27"/>
    <mergeCell ref="G27:H27"/>
    <mergeCell ref="I27:J27"/>
    <mergeCell ref="K27:M27"/>
    <mergeCell ref="C26:D26"/>
    <mergeCell ref="E26:F26"/>
    <mergeCell ref="G26:H26"/>
    <mergeCell ref="I26:J26"/>
    <mergeCell ref="K26:M26"/>
    <mergeCell ref="B2:M2"/>
    <mergeCell ref="B3:M3"/>
    <mergeCell ref="B4:D4"/>
    <mergeCell ref="E4:G4"/>
    <mergeCell ref="H4:J4"/>
    <mergeCell ref="K4:M4"/>
    <mergeCell ref="B10:E10"/>
    <mergeCell ref="F10:I10"/>
    <mergeCell ref="J10:K10"/>
    <mergeCell ref="L10:M10"/>
    <mergeCell ref="B5:D5"/>
    <mergeCell ref="E5:G5"/>
    <mergeCell ref="H5:J5"/>
    <mergeCell ref="K5:M5"/>
    <mergeCell ref="B6:M6"/>
    <mergeCell ref="B7:M7"/>
    <mergeCell ref="B8:E9"/>
    <mergeCell ref="F8:I9"/>
    <mergeCell ref="J8:M8"/>
    <mergeCell ref="J9:K9"/>
    <mergeCell ref="L9:M9"/>
    <mergeCell ref="B11:E11"/>
    <mergeCell ref="F11:I11"/>
    <mergeCell ref="J11:K11"/>
    <mergeCell ref="L11:M11"/>
    <mergeCell ref="B12:E12"/>
    <mergeCell ref="F12:I12"/>
    <mergeCell ref="J12:K12"/>
    <mergeCell ref="L12:M12"/>
    <mergeCell ref="B13:M13"/>
    <mergeCell ref="B14:M14"/>
    <mergeCell ref="C15:D15"/>
    <mergeCell ref="E15:F15"/>
    <mergeCell ref="G15:H15"/>
    <mergeCell ref="I15:J15"/>
    <mergeCell ref="K15:M15"/>
    <mergeCell ref="C17:D17"/>
    <mergeCell ref="E17:F17"/>
    <mergeCell ref="G17:H17"/>
    <mergeCell ref="I17:J17"/>
    <mergeCell ref="K17:M17"/>
    <mergeCell ref="C16:D16"/>
    <mergeCell ref="E16:F16"/>
    <mergeCell ref="G16:H16"/>
    <mergeCell ref="I16:J16"/>
    <mergeCell ref="K16:M16"/>
    <mergeCell ref="C19:D19"/>
    <mergeCell ref="E19:F19"/>
    <mergeCell ref="G19:H19"/>
    <mergeCell ref="I19:J19"/>
    <mergeCell ref="K19:M19"/>
    <mergeCell ref="C18:D18"/>
    <mergeCell ref="E18:F18"/>
    <mergeCell ref="G18:H18"/>
    <mergeCell ref="I18:J18"/>
    <mergeCell ref="K18:M18"/>
    <mergeCell ref="C20:D20"/>
    <mergeCell ref="E20:F20"/>
    <mergeCell ref="G20:H20"/>
    <mergeCell ref="I20:J20"/>
    <mergeCell ref="K20:M20"/>
    <mergeCell ref="C21:D21"/>
    <mergeCell ref="E21:F21"/>
    <mergeCell ref="G21:H21"/>
    <mergeCell ref="I21:J21"/>
    <mergeCell ref="K21:M21"/>
    <mergeCell ref="C22:D22"/>
    <mergeCell ref="E22:F22"/>
    <mergeCell ref="G22:H22"/>
    <mergeCell ref="I22:J22"/>
    <mergeCell ref="K22:M22"/>
    <mergeCell ref="C45:G45"/>
    <mergeCell ref="K45:M45"/>
    <mergeCell ref="B32:M32"/>
    <mergeCell ref="B33:M33"/>
    <mergeCell ref="B35:F35"/>
    <mergeCell ref="G35:M35"/>
    <mergeCell ref="B36:F36"/>
    <mergeCell ref="G36:M36"/>
    <mergeCell ref="B37:F37"/>
    <mergeCell ref="G37:M37"/>
    <mergeCell ref="B38:M38"/>
    <mergeCell ref="C44:G44"/>
    <mergeCell ref="K44:M44"/>
    <mergeCell ref="C25:D25"/>
    <mergeCell ref="E25:F25"/>
    <mergeCell ref="G25:H25"/>
    <mergeCell ref="I25:J25"/>
    <mergeCell ref="K25:M25"/>
    <mergeCell ref="B23:M23"/>
  </mergeCells>
  <conditionalFormatting sqref="C44:C45">
    <cfRule type="cellIs" dxfId="10" priority="2" operator="equal">
      <formula>0</formula>
    </cfRule>
  </conditionalFormatting>
  <conditionalFormatting sqref="K44:M45">
    <cfRule type="cellIs" dxfId="9" priority="1" operator="equal">
      <formula>0</formula>
    </cfRule>
  </conditionalFormatting>
  <pageMargins left="0.7" right="0.7" top="0.75" bottom="0.75" header="0.3" footer="0.3"/>
  <pageSetup scale="55" orientation="portrait" horizontalDpi="200" verticalDpi="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rgb="FFFF0000"/>
    <pageSetUpPr fitToPage="1"/>
  </sheetPr>
  <dimension ref="A1:U34"/>
  <sheetViews>
    <sheetView showGridLines="0" zoomScale="98" zoomScaleNormal="98" zoomScaleSheetLayoutView="100" workbookViewId="0">
      <selection activeCell="F4" sqref="F4:U4"/>
    </sheetView>
  </sheetViews>
  <sheetFormatPr baseColWidth="10" defaultColWidth="11.42578125" defaultRowHeight="12" x14ac:dyDescent="0.25"/>
  <cols>
    <col min="1" max="3" width="3.28515625" style="82" customWidth="1"/>
    <col min="4" max="4" width="2.85546875" style="82" customWidth="1"/>
    <col min="5" max="5" width="13.28515625" style="82" customWidth="1"/>
    <col min="6" max="8" width="3" style="82" customWidth="1"/>
    <col min="9" max="9" width="16.85546875" style="82" customWidth="1"/>
    <col min="10" max="10" width="3.28515625" style="82" customWidth="1"/>
    <col min="11" max="11" width="10" style="82" customWidth="1"/>
    <col min="12" max="12" width="5.28515625" style="82" customWidth="1"/>
    <col min="13" max="13" width="13" style="82" customWidth="1"/>
    <col min="14" max="14" width="4.7109375" style="82" customWidth="1"/>
    <col min="15" max="15" width="3" style="82" customWidth="1"/>
    <col min="16" max="16" width="13.42578125" style="82" customWidth="1"/>
    <col min="17" max="17" width="6.140625" style="82" customWidth="1"/>
    <col min="18" max="19" width="3.5703125" style="82" customWidth="1"/>
    <col min="20" max="20" width="4" style="82" customWidth="1"/>
    <col min="21" max="21" width="7.85546875" style="82" customWidth="1"/>
    <col min="22" max="22" width="3" style="82" customWidth="1"/>
    <col min="23" max="16384" width="11.42578125" style="82"/>
  </cols>
  <sheetData>
    <row r="1" spans="1:21" ht="87.75" customHeight="1" x14ac:dyDescent="0.25">
      <c r="A1" s="594"/>
      <c r="B1" s="595"/>
      <c r="C1" s="595"/>
      <c r="D1" s="595"/>
      <c r="E1" s="595"/>
      <c r="F1" s="595"/>
      <c r="G1" s="595"/>
      <c r="H1" s="595"/>
      <c r="I1" s="595"/>
      <c r="J1" s="595"/>
      <c r="K1" s="595"/>
      <c r="L1" s="595"/>
      <c r="M1" s="595"/>
      <c r="N1" s="595"/>
      <c r="O1" s="595"/>
      <c r="P1" s="595"/>
      <c r="Q1" s="595"/>
      <c r="R1" s="595"/>
      <c r="S1" s="595"/>
      <c r="T1" s="595"/>
      <c r="U1" s="743"/>
    </row>
    <row r="2" spans="1:21" ht="19.5" customHeight="1" x14ac:dyDescent="0.25">
      <c r="A2" s="909" t="s">
        <v>152</v>
      </c>
      <c r="B2" s="910"/>
      <c r="C2" s="910"/>
      <c r="D2" s="910"/>
      <c r="E2" s="910"/>
      <c r="F2" s="910"/>
      <c r="G2" s="910"/>
      <c r="H2" s="910"/>
      <c r="I2" s="910"/>
      <c r="J2" s="910"/>
      <c r="K2" s="910"/>
      <c r="L2" s="910"/>
      <c r="M2" s="910"/>
      <c r="N2" s="910"/>
      <c r="O2" s="910"/>
      <c r="P2" s="910"/>
      <c r="Q2" s="910"/>
      <c r="R2" s="910"/>
      <c r="S2" s="910"/>
      <c r="T2" s="910"/>
      <c r="U2" s="911"/>
    </row>
    <row r="3" spans="1:21" ht="19.5" customHeight="1" x14ac:dyDescent="0.25">
      <c r="A3" s="284" t="s">
        <v>45</v>
      </c>
      <c r="B3" s="298"/>
      <c r="C3" s="298"/>
      <c r="D3" s="298"/>
      <c r="E3" s="298"/>
      <c r="F3" s="298"/>
      <c r="G3" s="298"/>
      <c r="H3" s="298"/>
      <c r="I3" s="298"/>
      <c r="J3" s="298"/>
      <c r="K3" s="298"/>
      <c r="L3" s="298"/>
      <c r="M3" s="899" t="str">
        <f>MID('Form. Apertura Caja Ahorro PN'!L2,1,35)</f>
        <v/>
      </c>
      <c r="N3" s="899"/>
      <c r="O3" s="899"/>
      <c r="P3" s="899"/>
      <c r="Q3" s="899"/>
      <c r="R3" s="298"/>
      <c r="S3" s="900">
        <f ca="1">NOW()</f>
        <v>45100.557205324076</v>
      </c>
      <c r="T3" s="900"/>
      <c r="U3" s="901"/>
    </row>
    <row r="4" spans="1:21" s="7" customFormat="1" ht="29.25" customHeight="1" x14ac:dyDescent="0.25">
      <c r="A4" s="519" t="s">
        <v>264</v>
      </c>
      <c r="B4" s="429"/>
      <c r="C4" s="429"/>
      <c r="D4" s="429"/>
      <c r="E4" s="429"/>
      <c r="F4" s="882" t="str">
        <f>IF(INSTRUCCIONES!J30="","",INSTRUCCIONES!J30)</f>
        <v/>
      </c>
      <c r="G4" s="882"/>
      <c r="H4" s="882"/>
      <c r="I4" s="882"/>
      <c r="J4" s="882"/>
      <c r="K4" s="882"/>
      <c r="L4" s="882"/>
      <c r="M4" s="882"/>
      <c r="N4" s="882"/>
      <c r="O4" s="882"/>
      <c r="P4" s="882"/>
      <c r="Q4" s="882"/>
      <c r="R4" s="882"/>
      <c r="S4" s="882"/>
      <c r="T4" s="882"/>
      <c r="U4" s="883"/>
    </row>
    <row r="5" spans="1:21" s="7" customFormat="1" ht="30" customHeight="1" x14ac:dyDescent="0.25">
      <c r="A5" s="210" t="s">
        <v>52</v>
      </c>
      <c r="B5" s="211"/>
      <c r="C5" s="211"/>
      <c r="D5" s="211"/>
      <c r="E5" s="211"/>
      <c r="F5" s="892" t="str">
        <f>IF(INSTRUCCIONES!J31="","",INSTRUCCIONES!J31)</f>
        <v/>
      </c>
      <c r="G5" s="892"/>
      <c r="H5" s="892"/>
      <c r="I5" s="892"/>
      <c r="J5" s="892"/>
      <c r="K5" s="892"/>
      <c r="L5" s="299" t="str">
        <f>IF(INSTRUCCIONES!Q31="","",INSTRUCCIONES!Q31)</f>
        <v/>
      </c>
      <c r="M5" s="889" t="s">
        <v>149</v>
      </c>
      <c r="N5" s="890"/>
      <c r="O5" s="905" t="str">
        <f>IF(INSTRUCCIONES!Q49="","",INSTRUCCIONES!Q49)</f>
        <v/>
      </c>
      <c r="P5" s="903"/>
      <c r="Q5" s="903"/>
      <c r="R5" s="903"/>
      <c r="S5" s="903"/>
      <c r="T5" s="903"/>
      <c r="U5" s="904"/>
    </row>
    <row r="6" spans="1:21" ht="18.75" customHeight="1" x14ac:dyDescent="0.25">
      <c r="A6" s="740" t="s">
        <v>18</v>
      </c>
      <c r="B6" s="741"/>
      <c r="C6" s="741"/>
      <c r="D6" s="741"/>
      <c r="E6" s="741"/>
      <c r="F6" s="741"/>
      <c r="G6" s="741"/>
      <c r="H6" s="741"/>
      <c r="I6" s="741"/>
      <c r="J6" s="741"/>
      <c r="K6" s="741"/>
      <c r="L6" s="741"/>
      <c r="M6" s="741"/>
      <c r="N6" s="741"/>
      <c r="O6" s="741"/>
      <c r="P6" s="741"/>
      <c r="Q6" s="741"/>
      <c r="R6" s="741"/>
      <c r="S6" s="741"/>
      <c r="T6" s="741"/>
      <c r="U6" s="742"/>
    </row>
    <row r="7" spans="1:21" ht="22.5" customHeight="1" x14ac:dyDescent="0.25">
      <c r="A7" s="581" t="s">
        <v>69</v>
      </c>
      <c r="B7" s="356"/>
      <c r="C7" s="356"/>
      <c r="D7" s="356"/>
      <c r="E7" s="356"/>
      <c r="F7" s="356"/>
      <c r="G7" s="356"/>
      <c r="H7" s="356"/>
      <c r="I7" s="356"/>
      <c r="J7" s="356"/>
      <c r="K7" s="356"/>
      <c r="L7" s="356"/>
      <c r="M7" s="356"/>
      <c r="N7" s="356"/>
      <c r="O7" s="356"/>
      <c r="P7" s="356"/>
      <c r="Q7" s="356"/>
      <c r="R7" s="356"/>
      <c r="S7" s="356"/>
      <c r="T7" s="356"/>
      <c r="U7" s="582"/>
    </row>
    <row r="8" spans="1:21" ht="22.5" customHeight="1" x14ac:dyDescent="0.25">
      <c r="A8" s="581"/>
      <c r="B8" s="356"/>
      <c r="C8" s="356"/>
      <c r="D8" s="356"/>
      <c r="E8" s="356"/>
      <c r="F8" s="356"/>
      <c r="G8" s="356"/>
      <c r="H8" s="356"/>
      <c r="I8" s="356"/>
      <c r="J8" s="356"/>
      <c r="K8" s="356"/>
      <c r="L8" s="356"/>
      <c r="M8" s="356"/>
      <c r="N8" s="356"/>
      <c r="O8" s="356"/>
      <c r="P8" s="356"/>
      <c r="Q8" s="356"/>
      <c r="R8" s="356"/>
      <c r="S8" s="356"/>
      <c r="T8" s="356"/>
      <c r="U8" s="582"/>
    </row>
    <row r="9" spans="1:21" ht="22.5" customHeight="1" x14ac:dyDescent="0.25">
      <c r="A9" s="581"/>
      <c r="B9" s="356"/>
      <c r="C9" s="356"/>
      <c r="D9" s="356"/>
      <c r="E9" s="356"/>
      <c r="F9" s="356"/>
      <c r="G9" s="356"/>
      <c r="H9" s="356"/>
      <c r="I9" s="356"/>
      <c r="J9" s="356"/>
      <c r="K9" s="356"/>
      <c r="L9" s="356"/>
      <c r="M9" s="356"/>
      <c r="N9" s="356"/>
      <c r="O9" s="356"/>
      <c r="P9" s="356"/>
      <c r="Q9" s="356"/>
      <c r="R9" s="356"/>
      <c r="S9" s="356"/>
      <c r="T9" s="356"/>
      <c r="U9" s="582"/>
    </row>
    <row r="10" spans="1:21" ht="22.5" customHeight="1" x14ac:dyDescent="0.25">
      <c r="A10" s="581"/>
      <c r="B10" s="356"/>
      <c r="C10" s="356"/>
      <c r="D10" s="356"/>
      <c r="E10" s="356"/>
      <c r="F10" s="356"/>
      <c r="G10" s="356"/>
      <c r="H10" s="356"/>
      <c r="I10" s="356"/>
      <c r="J10" s="356"/>
      <c r="K10" s="356"/>
      <c r="L10" s="356"/>
      <c r="M10" s="356"/>
      <c r="N10" s="356"/>
      <c r="O10" s="356"/>
      <c r="P10" s="356"/>
      <c r="Q10" s="356"/>
      <c r="R10" s="356"/>
      <c r="S10" s="356"/>
      <c r="T10" s="356"/>
      <c r="U10" s="582"/>
    </row>
    <row r="11" spans="1:21" s="42" customFormat="1" ht="22.5" customHeight="1" x14ac:dyDescent="0.25">
      <c r="A11" s="740" t="s">
        <v>46</v>
      </c>
      <c r="B11" s="741"/>
      <c r="C11" s="741"/>
      <c r="D11" s="741"/>
      <c r="E11" s="741"/>
      <c r="F11" s="741"/>
      <c r="G11" s="741"/>
      <c r="H11" s="741"/>
      <c r="I11" s="741"/>
      <c r="J11" s="741"/>
      <c r="K11" s="741"/>
      <c r="L11" s="741"/>
      <c r="M11" s="741"/>
      <c r="N11" s="741"/>
      <c r="O11" s="741"/>
      <c r="P11" s="741"/>
      <c r="Q11" s="741"/>
      <c r="R11" s="741"/>
      <c r="S11" s="741"/>
      <c r="T11" s="741"/>
      <c r="U11" s="742"/>
    </row>
    <row r="12" spans="1:21" s="7" customFormat="1" ht="22.5" customHeight="1" x14ac:dyDescent="0.25">
      <c r="A12" s="568" t="s">
        <v>57</v>
      </c>
      <c r="B12" s="569"/>
      <c r="C12" s="569"/>
      <c r="D12" s="569"/>
      <c r="E12" s="569"/>
      <c r="F12" s="569"/>
      <c r="G12" s="569"/>
      <c r="H12" s="569"/>
      <c r="I12" s="569"/>
      <c r="J12" s="569"/>
      <c r="K12" s="569"/>
      <c r="L12" s="569"/>
      <c r="M12" s="569"/>
      <c r="N12" s="569"/>
      <c r="O12" s="569"/>
      <c r="P12" s="569"/>
      <c r="Q12" s="569"/>
      <c r="R12" s="569"/>
      <c r="S12" s="569"/>
      <c r="T12" s="891"/>
      <c r="U12" s="300"/>
    </row>
    <row r="13" spans="1:21" ht="27" customHeight="1" x14ac:dyDescent="0.25">
      <c r="A13" s="568" t="s">
        <v>58</v>
      </c>
      <c r="B13" s="569"/>
      <c r="C13" s="569"/>
      <c r="D13" s="569"/>
      <c r="E13" s="569"/>
      <c r="F13" s="569"/>
      <c r="G13" s="569"/>
      <c r="H13" s="569"/>
      <c r="I13" s="569"/>
      <c r="J13" s="569"/>
      <c r="K13" s="569"/>
      <c r="L13" s="569"/>
      <c r="M13" s="569"/>
      <c r="N13" s="569"/>
      <c r="O13" s="569"/>
      <c r="P13" s="569"/>
      <c r="Q13" s="569"/>
      <c r="R13" s="569"/>
      <c r="S13" s="569"/>
      <c r="T13" s="891"/>
      <c r="U13" s="300"/>
    </row>
    <row r="14" spans="1:21" s="42" customFormat="1" ht="22.5" customHeight="1" x14ac:dyDescent="0.25">
      <c r="A14" s="740" t="s">
        <v>277</v>
      </c>
      <c r="B14" s="741"/>
      <c r="C14" s="741"/>
      <c r="D14" s="741"/>
      <c r="E14" s="741"/>
      <c r="F14" s="741"/>
      <c r="G14" s="741"/>
      <c r="H14" s="741"/>
      <c r="I14" s="741"/>
      <c r="J14" s="741"/>
      <c r="K14" s="741"/>
      <c r="L14" s="741"/>
      <c r="M14" s="741"/>
      <c r="N14" s="741"/>
      <c r="O14" s="741"/>
      <c r="P14" s="741"/>
      <c r="Q14" s="741"/>
      <c r="R14" s="741"/>
      <c r="S14" s="741"/>
      <c r="T14" s="741"/>
      <c r="U14" s="742"/>
    </row>
    <row r="15" spans="1:21" s="42" customFormat="1" ht="22.5" customHeight="1" x14ac:dyDescent="0.25">
      <c r="A15" s="74" t="s">
        <v>273</v>
      </c>
      <c r="B15" s="207"/>
      <c r="C15" s="207"/>
      <c r="D15" s="207"/>
      <c r="E15" s="207"/>
      <c r="F15" s="207"/>
      <c r="G15" s="207"/>
      <c r="H15" s="207"/>
      <c r="I15" s="302"/>
      <c r="J15" s="207"/>
      <c r="K15" s="207"/>
      <c r="L15" s="207"/>
      <c r="M15" s="207"/>
      <c r="N15" s="207"/>
      <c r="O15" s="207"/>
      <c r="P15" s="207"/>
      <c r="Q15" s="207"/>
      <c r="R15" s="207"/>
      <c r="S15" s="207"/>
      <c r="T15" s="207"/>
      <c r="U15" s="209"/>
    </row>
    <row r="16" spans="1:21" s="7" customFormat="1" ht="31.5" customHeight="1" x14ac:dyDescent="0.25">
      <c r="A16" s="906"/>
      <c r="B16" s="907"/>
      <c r="C16" s="907"/>
      <c r="D16" s="907"/>
      <c r="E16" s="907"/>
      <c r="F16" s="907"/>
      <c r="G16" s="907"/>
      <c r="H16" s="907"/>
      <c r="I16" s="907"/>
      <c r="J16" s="907"/>
      <c r="K16" s="907"/>
      <c r="L16" s="907"/>
      <c r="M16" s="907"/>
      <c r="N16" s="907"/>
      <c r="O16" s="907"/>
      <c r="P16" s="907"/>
      <c r="Q16" s="907"/>
      <c r="R16" s="907"/>
      <c r="S16" s="907"/>
      <c r="T16" s="907"/>
      <c r="U16" s="908"/>
    </row>
    <row r="17" spans="1:21" ht="6.75" customHeight="1" thickBot="1" x14ac:dyDescent="0.3">
      <c r="A17" s="519"/>
      <c r="B17" s="429"/>
      <c r="C17" s="429"/>
      <c r="D17" s="429"/>
      <c r="E17" s="429"/>
      <c r="F17" s="429"/>
      <c r="G17" s="429"/>
      <c r="H17" s="429"/>
      <c r="I17" s="429"/>
      <c r="J17" s="429"/>
      <c r="K17" s="429"/>
      <c r="L17" s="429"/>
      <c r="M17" s="429"/>
      <c r="N17" s="429"/>
      <c r="O17" s="429"/>
      <c r="P17" s="429"/>
      <c r="Q17" s="429"/>
      <c r="R17" s="304"/>
      <c r="S17" s="211"/>
      <c r="T17" s="211"/>
      <c r="U17" s="305"/>
    </row>
    <row r="18" spans="1:21" ht="22.5" customHeight="1" thickTop="1" x14ac:dyDescent="0.25">
      <c r="A18" s="306"/>
      <c r="B18" s="307"/>
      <c r="C18" s="307"/>
      <c r="D18" s="307"/>
      <c r="E18" s="307"/>
      <c r="F18" s="307"/>
      <c r="G18" s="307"/>
      <c r="H18" s="308"/>
      <c r="I18" s="309"/>
      <c r="J18" s="309"/>
      <c r="K18" s="309"/>
      <c r="L18" s="309"/>
      <c r="M18" s="309"/>
      <c r="N18" s="309"/>
      <c r="O18" s="310"/>
      <c r="P18" s="307"/>
      <c r="Q18" s="307"/>
      <c r="R18" s="304"/>
      <c r="S18" s="211"/>
      <c r="T18" s="211"/>
      <c r="U18" s="305"/>
    </row>
    <row r="19" spans="1:21" ht="22.5" customHeight="1" x14ac:dyDescent="0.25">
      <c r="A19" s="306"/>
      <c r="B19" s="307"/>
      <c r="C19" s="307"/>
      <c r="D19" s="307"/>
      <c r="E19" s="307"/>
      <c r="F19" s="307"/>
      <c r="G19" s="307"/>
      <c r="H19" s="311"/>
      <c r="I19" s="307"/>
      <c r="J19" s="307"/>
      <c r="K19" s="307"/>
      <c r="L19" s="307"/>
      <c r="M19" s="307"/>
      <c r="N19" s="307"/>
      <c r="O19" s="312"/>
      <c r="P19" s="307"/>
      <c r="Q19" s="307"/>
      <c r="R19" s="304"/>
      <c r="S19" s="211"/>
      <c r="T19" s="211"/>
      <c r="U19" s="305"/>
    </row>
    <row r="20" spans="1:21" ht="12.75" x14ac:dyDescent="0.25">
      <c r="A20" s="36"/>
      <c r="B20" s="17"/>
      <c r="C20" s="17"/>
      <c r="D20" s="17"/>
      <c r="E20" s="17"/>
      <c r="F20" s="17"/>
      <c r="G20" s="17"/>
      <c r="H20" s="236"/>
      <c r="I20" s="17"/>
      <c r="J20" s="17"/>
      <c r="K20" s="17"/>
      <c r="L20" s="17"/>
      <c r="M20" s="17"/>
      <c r="N20" s="17"/>
      <c r="O20" s="237"/>
      <c r="P20" s="17"/>
      <c r="Q20" s="17"/>
      <c r="R20" s="17"/>
      <c r="S20" s="17"/>
      <c r="T20" s="17"/>
      <c r="U20" s="227"/>
    </row>
    <row r="21" spans="1:21" ht="23.45" customHeight="1" x14ac:dyDescent="0.25">
      <c r="A21" s="36"/>
      <c r="B21" s="17"/>
      <c r="C21" s="17"/>
      <c r="D21" s="17"/>
      <c r="E21" s="17"/>
      <c r="F21" s="17"/>
      <c r="G21" s="17"/>
      <c r="H21" s="236"/>
      <c r="I21" s="17"/>
      <c r="J21" s="17"/>
      <c r="K21" s="17"/>
      <c r="L21" s="17"/>
      <c r="M21" s="17"/>
      <c r="N21" s="17"/>
      <c r="O21" s="237"/>
      <c r="P21" s="17"/>
      <c r="Q21" s="17"/>
      <c r="R21" s="17"/>
      <c r="S21" s="17"/>
      <c r="T21" s="17"/>
      <c r="U21" s="227"/>
    </row>
    <row r="22" spans="1:21" ht="12.75" x14ac:dyDescent="0.25">
      <c r="A22" s="36"/>
      <c r="B22" s="17"/>
      <c r="C22" s="17"/>
      <c r="D22" s="17"/>
      <c r="E22" s="17"/>
      <c r="F22" s="17"/>
      <c r="G22" s="17"/>
      <c r="H22" s="236"/>
      <c r="I22" s="17"/>
      <c r="J22" s="17"/>
      <c r="K22" s="17"/>
      <c r="L22" s="17"/>
      <c r="M22" s="17"/>
      <c r="N22" s="17"/>
      <c r="O22" s="237"/>
      <c r="P22" s="17"/>
      <c r="Q22" s="17"/>
      <c r="R22" s="17"/>
      <c r="S22" s="17"/>
      <c r="T22" s="17"/>
      <c r="U22" s="227"/>
    </row>
    <row r="23" spans="1:21" ht="12.75" x14ac:dyDescent="0.25">
      <c r="A23" s="36"/>
      <c r="B23" s="17"/>
      <c r="C23" s="17"/>
      <c r="D23" s="17"/>
      <c r="E23" s="17"/>
      <c r="F23" s="17"/>
      <c r="G23" s="17"/>
      <c r="H23" s="236"/>
      <c r="I23" s="17"/>
      <c r="J23" s="17"/>
      <c r="K23" s="17"/>
      <c r="L23" s="17"/>
      <c r="M23" s="17"/>
      <c r="N23" s="17"/>
      <c r="O23" s="237"/>
      <c r="P23" s="17"/>
      <c r="Q23" s="17"/>
      <c r="R23" s="17"/>
      <c r="S23" s="17"/>
      <c r="T23" s="17"/>
      <c r="U23" s="227"/>
    </row>
    <row r="24" spans="1:21" ht="12.75" x14ac:dyDescent="0.25">
      <c r="A24" s="36"/>
      <c r="B24" s="17"/>
      <c r="C24" s="17"/>
      <c r="D24" s="17"/>
      <c r="E24" s="17"/>
      <c r="F24" s="17"/>
      <c r="G24" s="17"/>
      <c r="H24" s="236"/>
      <c r="I24" s="17"/>
      <c r="J24" s="17"/>
      <c r="K24" s="17"/>
      <c r="L24" s="17"/>
      <c r="M24" s="17"/>
      <c r="N24" s="17"/>
      <c r="O24" s="237"/>
      <c r="P24" s="17"/>
      <c r="Q24" s="17"/>
      <c r="R24" s="17"/>
      <c r="S24" s="17"/>
      <c r="T24" s="17"/>
      <c r="U24" s="227"/>
    </row>
    <row r="25" spans="1:21" ht="13.5" thickBot="1" x14ac:dyDescent="0.3">
      <c r="A25" s="36"/>
      <c r="B25" s="17"/>
      <c r="C25" s="17"/>
      <c r="D25" s="17"/>
      <c r="E25" s="17"/>
      <c r="F25" s="17"/>
      <c r="G25" s="17"/>
      <c r="H25" s="239"/>
      <c r="I25" s="240"/>
      <c r="J25" s="240"/>
      <c r="K25" s="240"/>
      <c r="L25" s="240"/>
      <c r="M25" s="240"/>
      <c r="N25" s="240"/>
      <c r="O25" s="242"/>
      <c r="P25" s="17"/>
      <c r="Q25" s="17"/>
      <c r="R25" s="17"/>
      <c r="S25" s="17"/>
      <c r="T25" s="17"/>
      <c r="U25" s="227"/>
    </row>
    <row r="26" spans="1:21" ht="14.45" customHeight="1" thickTop="1" x14ac:dyDescent="0.25">
      <c r="A26" s="36"/>
      <c r="B26" s="17"/>
      <c r="C26" s="17"/>
      <c r="D26" s="17"/>
      <c r="E26" s="17"/>
      <c r="F26" s="17"/>
      <c r="G26" s="17"/>
      <c r="H26" s="672" t="s">
        <v>265</v>
      </c>
      <c r="I26" s="672"/>
      <c r="J26" s="672"/>
      <c r="K26" s="672"/>
      <c r="L26" s="672"/>
      <c r="M26" s="672"/>
      <c r="N26" s="672"/>
      <c r="O26" s="672"/>
      <c r="P26" s="17"/>
      <c r="Q26" s="17"/>
      <c r="R26" s="17"/>
      <c r="S26" s="17"/>
      <c r="T26" s="17"/>
      <c r="U26" s="227"/>
    </row>
    <row r="27" spans="1:21" ht="10.9" customHeight="1" x14ac:dyDescent="0.25">
      <c r="A27" s="36"/>
      <c r="B27" s="17"/>
      <c r="C27" s="17"/>
      <c r="D27" s="17"/>
      <c r="E27" s="17"/>
      <c r="F27" s="17"/>
      <c r="G27" s="17"/>
      <c r="H27" s="17"/>
      <c r="I27" s="17"/>
      <c r="J27" s="17"/>
      <c r="K27" s="17"/>
      <c r="L27" s="172"/>
      <c r="M27" s="17"/>
      <c r="N27" s="17"/>
      <c r="O27" s="17"/>
      <c r="P27" s="17"/>
      <c r="Q27" s="17"/>
      <c r="R27" s="17"/>
      <c r="S27" s="17"/>
      <c r="T27" s="17"/>
      <c r="U27" s="227"/>
    </row>
    <row r="28" spans="1:21" ht="27.75" customHeight="1" x14ac:dyDescent="0.25">
      <c r="A28" s="36"/>
      <c r="B28" s="17"/>
      <c r="C28" s="17"/>
      <c r="D28" s="17"/>
      <c r="E28" s="878" t="s">
        <v>10</v>
      </c>
      <c r="F28" s="878"/>
      <c r="G28" s="878"/>
      <c r="H28" s="556" t="str">
        <f>F4</f>
        <v/>
      </c>
      <c r="I28" s="557"/>
      <c r="J28" s="557"/>
      <c r="K28" s="557"/>
      <c r="L28" s="557"/>
      <c r="M28" s="557"/>
      <c r="N28" s="557"/>
      <c r="O28" s="558"/>
      <c r="P28" s="17"/>
      <c r="Q28" s="17"/>
      <c r="R28" s="17"/>
      <c r="S28" s="17"/>
      <c r="T28" s="17"/>
      <c r="U28" s="227"/>
    </row>
    <row r="29" spans="1:21" ht="24.75" customHeight="1" x14ac:dyDescent="0.25">
      <c r="A29" s="36"/>
      <c r="B29" s="17"/>
      <c r="C29" s="17"/>
      <c r="D29" s="17"/>
      <c r="E29" s="884" t="s">
        <v>274</v>
      </c>
      <c r="F29" s="884"/>
      <c r="G29" s="884"/>
      <c r="H29" s="875" t="str">
        <f>""&amp;L5&amp;" "&amp;F5&amp;" "</f>
        <v xml:space="preserve">  </v>
      </c>
      <c r="I29" s="876"/>
      <c r="J29" s="876"/>
      <c r="K29" s="876"/>
      <c r="L29" s="876"/>
      <c r="M29" s="876"/>
      <c r="N29" s="876"/>
      <c r="O29" s="877"/>
      <c r="P29" s="313"/>
      <c r="Q29" s="885"/>
      <c r="R29" s="885"/>
      <c r="S29" s="17"/>
      <c r="T29" s="17"/>
      <c r="U29" s="227"/>
    </row>
    <row r="30" spans="1:21" ht="20.25" customHeight="1" x14ac:dyDescent="0.25">
      <c r="A30" s="36"/>
      <c r="B30" s="17"/>
      <c r="C30" s="17"/>
      <c r="D30" s="17"/>
      <c r="E30" s="878" t="s">
        <v>9</v>
      </c>
      <c r="F30" s="878"/>
      <c r="G30" s="878"/>
      <c r="H30" s="879">
        <f ca="1">TODAY()</f>
        <v>45100</v>
      </c>
      <c r="I30" s="880"/>
      <c r="J30" s="880"/>
      <c r="K30" s="880"/>
      <c r="L30" s="880"/>
      <c r="M30" s="880"/>
      <c r="N30" s="880"/>
      <c r="O30" s="881"/>
      <c r="P30" s="17"/>
      <c r="Q30" s="17"/>
      <c r="R30" s="17"/>
      <c r="S30" s="17"/>
      <c r="T30" s="17"/>
      <c r="U30" s="227"/>
    </row>
    <row r="31" spans="1:21" ht="12.75" x14ac:dyDescent="0.25">
      <c r="A31" s="36"/>
      <c r="B31" s="17"/>
      <c r="C31" s="17"/>
      <c r="D31" s="17"/>
      <c r="E31" s="17"/>
      <c r="F31" s="17"/>
      <c r="G31" s="17"/>
      <c r="H31" s="17"/>
      <c r="I31" s="17"/>
      <c r="J31" s="17"/>
      <c r="K31" s="17"/>
      <c r="L31" s="17"/>
      <c r="M31" s="17"/>
      <c r="N31" s="17"/>
      <c r="O31" s="17"/>
      <c r="P31" s="17"/>
      <c r="Q31" s="17"/>
      <c r="R31" s="17"/>
      <c r="S31" s="17"/>
      <c r="T31" s="17"/>
      <c r="U31" s="227"/>
    </row>
    <row r="32" spans="1:21" ht="32.25" customHeight="1" thickBot="1" x14ac:dyDescent="0.3">
      <c r="A32" s="281"/>
      <c r="B32" s="282"/>
      <c r="C32" s="282"/>
      <c r="D32" s="282"/>
      <c r="E32" s="282"/>
      <c r="F32" s="282"/>
      <c r="G32" s="282"/>
      <c r="H32" s="282"/>
      <c r="I32" s="282"/>
      <c r="J32" s="282"/>
      <c r="K32" s="282"/>
      <c r="L32" s="282"/>
      <c r="M32" s="282"/>
      <c r="N32" s="282"/>
      <c r="O32" s="282"/>
      <c r="P32" s="282"/>
      <c r="Q32" s="282"/>
      <c r="R32" s="282"/>
      <c r="S32" s="282"/>
      <c r="T32" s="282"/>
      <c r="U32" s="283"/>
    </row>
    <row r="33" spans="1:21" ht="12.75" x14ac:dyDescent="0.25">
      <c r="A33" s="17"/>
      <c r="B33" s="17"/>
      <c r="C33" s="17"/>
      <c r="D33" s="17"/>
      <c r="E33" s="17"/>
      <c r="F33" s="17"/>
      <c r="G33" s="17"/>
      <c r="H33" s="17"/>
      <c r="I33" s="17"/>
      <c r="J33" s="17"/>
      <c r="K33" s="17"/>
      <c r="L33" s="17"/>
      <c r="M33" s="17"/>
      <c r="N33" s="17"/>
      <c r="O33" s="17"/>
      <c r="P33" s="17"/>
      <c r="Q33" s="17"/>
      <c r="R33" s="17"/>
      <c r="S33" s="17"/>
      <c r="T33" s="17"/>
      <c r="U33" s="17"/>
    </row>
    <row r="34" spans="1:21" ht="12.75" x14ac:dyDescent="0.25">
      <c r="A34" s="17"/>
      <c r="B34" s="17"/>
      <c r="C34" s="17"/>
      <c r="D34" s="17"/>
      <c r="E34" s="17"/>
      <c r="F34" s="17"/>
      <c r="G34" s="17"/>
      <c r="H34" s="17"/>
      <c r="I34" s="17"/>
      <c r="J34" s="17"/>
      <c r="K34" s="17"/>
      <c r="L34" s="17"/>
      <c r="M34" s="17"/>
      <c r="N34" s="17"/>
      <c r="O34" s="17"/>
      <c r="P34" s="17"/>
      <c r="Q34" s="17"/>
      <c r="R34" s="17"/>
      <c r="S34" s="17"/>
      <c r="T34" s="17"/>
      <c r="U34" s="17"/>
    </row>
  </sheetData>
  <sheetProtection algorithmName="SHA-512" hashValue="QyY+XXtGRGWsnGizluIC6dlYHaw0othJN9WVICjES1lHZ8IvmwXlsvFS/5bdw/tXcWDuf/5KPDH6rOlbO2fzEg==" saltValue="6afpwQzQ1Ephc3PPP4WJFA==" spinCount="100000" sheet="1" objects="1" scenarios="1"/>
  <mergeCells count="25">
    <mergeCell ref="E30:G30"/>
    <mergeCell ref="H28:O28"/>
    <mergeCell ref="H29:O29"/>
    <mergeCell ref="H30:O30"/>
    <mergeCell ref="A6:U6"/>
    <mergeCell ref="A7:U10"/>
    <mergeCell ref="A11:U11"/>
    <mergeCell ref="A12:T12"/>
    <mergeCell ref="Q29:R29"/>
    <mergeCell ref="A13:T13"/>
    <mergeCell ref="A14:U14"/>
    <mergeCell ref="A17:Q17"/>
    <mergeCell ref="A16:U16"/>
    <mergeCell ref="H26:O26"/>
    <mergeCell ref="E28:G28"/>
    <mergeCell ref="E29:G29"/>
    <mergeCell ref="A1:U1"/>
    <mergeCell ref="A2:U2"/>
    <mergeCell ref="A4:E4"/>
    <mergeCell ref="F4:U4"/>
    <mergeCell ref="F5:K5"/>
    <mergeCell ref="M3:Q3"/>
    <mergeCell ref="S3:U3"/>
    <mergeCell ref="M5:N5"/>
    <mergeCell ref="O5:U5"/>
  </mergeCells>
  <conditionalFormatting sqref="H28:H29">
    <cfRule type="cellIs" dxfId="8" priority="1" operator="equal">
      <formula>0</formula>
    </cfRule>
  </conditionalFormatting>
  <dataValidations count="1">
    <dataValidation type="list" allowBlank="1" showInputMessage="1" showErrorMessage="1" sqref="I15" xr:uid="{00000000-0002-0000-0A00-000000000000}">
      <formula1>"SI,NO"</formula1>
    </dataValidation>
  </dataValidations>
  <pageMargins left="0.70866141732283461" right="0.31496062992125984" top="0.74803149606299213" bottom="0.62992125984251968" header="0.31496062992125984" footer="0.11811023622047244"/>
  <pageSetup scale="71"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1000000}">
          <x14:formula1>
            <xm:f>AUX!$G$9:$G$10</xm:f>
          </x14:formula1>
          <xm:sqref>U12:U13</xm:sqref>
        </x14:dataValidation>
        <x14:dataValidation type="list" allowBlank="1" showInputMessage="1" showErrorMessage="1" prompt="CUANDO SE IDENTIFIQUE QUE EL CONSUMIDOR FINANCIERO O CLIENTE ES UNA PERSONA PEP, SELECCIONAR LA OPCIÓN QUE CORRESPONDA PREVIA CONSULTA AL CONSUMIDOR FINANCIERO O CLIENTE " xr:uid="{00000000-0002-0000-0A00-000002000000}">
          <x14:formula1>
            <xm:f>AUX!$F$1:$F$7</xm:f>
          </x14:formula1>
          <xm:sqref>A16:U16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F3F68-620F-4DB9-B2D3-576A5680B6CD}">
  <sheetPr codeName="Hoja23">
    <outlinePr summaryBelow="0"/>
    <pageSetUpPr fitToPage="1"/>
  </sheetPr>
  <dimension ref="B1:N49"/>
  <sheetViews>
    <sheetView showGridLines="0" zoomScale="85" zoomScaleNormal="85" workbookViewId="0">
      <selection activeCell="B5" sqref="B5:D5"/>
    </sheetView>
  </sheetViews>
  <sheetFormatPr baseColWidth="10" defaultColWidth="11.42578125" defaultRowHeight="12.75" outlineLevelRow="1" x14ac:dyDescent="0.2"/>
  <cols>
    <col min="1" max="1" width="1.28515625" style="140" customWidth="1"/>
    <col min="2" max="2" width="22.28515625" style="140" customWidth="1"/>
    <col min="3" max="3" width="16.140625" style="140" customWidth="1"/>
    <col min="4" max="4" width="13.5703125" style="140" customWidth="1"/>
    <col min="5" max="6" width="14.85546875" style="140" customWidth="1"/>
    <col min="7" max="7" width="17" style="140" customWidth="1"/>
    <col min="8" max="8" width="10.28515625" style="140" customWidth="1"/>
    <col min="9" max="9" width="12.5703125" style="140" customWidth="1"/>
    <col min="10" max="10" width="15.7109375" style="140" customWidth="1"/>
    <col min="11" max="11" width="5.42578125" style="140" customWidth="1"/>
    <col min="12" max="12" width="14.140625" style="140" customWidth="1"/>
    <col min="13" max="13" width="6.28515625" style="140" customWidth="1"/>
    <col min="14" max="14" width="47.42578125" style="140" customWidth="1"/>
    <col min="15" max="16384" width="11.42578125" style="140"/>
  </cols>
  <sheetData>
    <row r="1" spans="2:14" ht="99.75" customHeight="1" thickBot="1" x14ac:dyDescent="0.25">
      <c r="B1" s="141"/>
      <c r="C1" s="142"/>
      <c r="D1" s="142"/>
      <c r="E1" s="142"/>
      <c r="F1" s="142"/>
      <c r="G1" s="142"/>
      <c r="H1" s="142"/>
      <c r="I1" s="142"/>
      <c r="J1" s="142"/>
      <c r="K1" s="142"/>
      <c r="L1" s="142"/>
      <c r="M1" s="143"/>
    </row>
    <row r="2" spans="2:14" ht="86.1" customHeight="1" thickBot="1" x14ac:dyDescent="0.25">
      <c r="B2" s="844" t="s">
        <v>413</v>
      </c>
      <c r="C2" s="845"/>
      <c r="D2" s="845"/>
      <c r="E2" s="845"/>
      <c r="F2" s="845"/>
      <c r="G2" s="845"/>
      <c r="H2" s="845"/>
      <c r="I2" s="845"/>
      <c r="J2" s="845"/>
      <c r="K2" s="845"/>
      <c r="L2" s="845"/>
      <c r="M2" s="846"/>
      <c r="N2" s="168" t="s">
        <v>361</v>
      </c>
    </row>
    <row r="3" spans="2:14" ht="18.600000000000001" customHeight="1" thickBot="1" x14ac:dyDescent="0.25">
      <c r="B3" s="847" t="s">
        <v>235</v>
      </c>
      <c r="C3" s="848"/>
      <c r="D3" s="848"/>
      <c r="E3" s="848"/>
      <c r="F3" s="848"/>
      <c r="G3" s="848"/>
      <c r="H3" s="848"/>
      <c r="I3" s="848"/>
      <c r="J3" s="848"/>
      <c r="K3" s="848"/>
      <c r="L3" s="848"/>
      <c r="M3" s="849"/>
      <c r="N3" s="169" t="s">
        <v>235</v>
      </c>
    </row>
    <row r="4" spans="2:14" ht="24" customHeight="1" thickBot="1" x14ac:dyDescent="0.25">
      <c r="B4" s="834" t="s">
        <v>328</v>
      </c>
      <c r="C4" s="836"/>
      <c r="D4" s="835"/>
      <c r="E4" s="834" t="s">
        <v>329</v>
      </c>
      <c r="F4" s="836"/>
      <c r="G4" s="835"/>
      <c r="H4" s="834" t="s">
        <v>238</v>
      </c>
      <c r="I4" s="836"/>
      <c r="J4" s="835"/>
      <c r="K4" s="834" t="s">
        <v>330</v>
      </c>
      <c r="L4" s="836"/>
      <c r="M4" s="835"/>
      <c r="N4" s="873" t="s">
        <v>362</v>
      </c>
    </row>
    <row r="5" spans="2:14" s="144" customFormat="1" ht="25.5" customHeight="1" thickBot="1" x14ac:dyDescent="0.3">
      <c r="B5" s="815"/>
      <c r="C5" s="816"/>
      <c r="D5" s="817"/>
      <c r="E5" s="852"/>
      <c r="F5" s="853"/>
      <c r="G5" s="854"/>
      <c r="H5" s="815"/>
      <c r="I5" s="816"/>
      <c r="J5" s="817"/>
      <c r="K5" s="855" t="str">
        <f>'Form. Apertura Caja Ahorro PN'!$F$4</f>
        <v/>
      </c>
      <c r="L5" s="856"/>
      <c r="M5" s="857"/>
      <c r="N5" s="873"/>
    </row>
    <row r="6" spans="2:14" ht="18.600000000000001" customHeight="1" thickBot="1" x14ac:dyDescent="0.25">
      <c r="B6" s="847" t="s">
        <v>331</v>
      </c>
      <c r="C6" s="848"/>
      <c r="D6" s="848"/>
      <c r="E6" s="848"/>
      <c r="F6" s="848"/>
      <c r="G6" s="848"/>
      <c r="H6" s="848"/>
      <c r="I6" s="848"/>
      <c r="J6" s="848"/>
      <c r="K6" s="848"/>
      <c r="L6" s="848"/>
      <c r="M6" s="849"/>
      <c r="N6" s="169" t="s">
        <v>331</v>
      </c>
    </row>
    <row r="7" spans="2:14" s="144" customFormat="1" ht="25.5" customHeight="1" thickBot="1" x14ac:dyDescent="0.3">
      <c r="B7" s="841" t="s">
        <v>332</v>
      </c>
      <c r="C7" s="842"/>
      <c r="D7" s="842"/>
      <c r="E7" s="842"/>
      <c r="F7" s="842"/>
      <c r="G7" s="842"/>
      <c r="H7" s="842"/>
      <c r="I7" s="842"/>
      <c r="J7" s="842"/>
      <c r="K7" s="842"/>
      <c r="L7" s="842"/>
      <c r="M7" s="843"/>
      <c r="N7" s="170" t="s">
        <v>360</v>
      </c>
    </row>
    <row r="8" spans="2:14" s="144" customFormat="1" ht="33" customHeight="1" thickBot="1" x14ac:dyDescent="0.3">
      <c r="B8" s="858" t="s">
        <v>333</v>
      </c>
      <c r="C8" s="859"/>
      <c r="D8" s="859"/>
      <c r="E8" s="860"/>
      <c r="F8" s="864" t="s">
        <v>414</v>
      </c>
      <c r="G8" s="865"/>
      <c r="H8" s="865"/>
      <c r="I8" s="866"/>
      <c r="J8" s="858" t="s">
        <v>334</v>
      </c>
      <c r="K8" s="859"/>
      <c r="L8" s="859"/>
      <c r="M8" s="860"/>
      <c r="N8" s="874" t="s">
        <v>415</v>
      </c>
    </row>
    <row r="9" spans="2:14" s="144" customFormat="1" ht="33" customHeight="1" thickBot="1" x14ac:dyDescent="0.3">
      <c r="B9" s="861"/>
      <c r="C9" s="862"/>
      <c r="D9" s="862"/>
      <c r="E9" s="863"/>
      <c r="F9" s="867"/>
      <c r="G9" s="868"/>
      <c r="H9" s="868"/>
      <c r="I9" s="869"/>
      <c r="J9" s="870" t="s">
        <v>236</v>
      </c>
      <c r="K9" s="871"/>
      <c r="L9" s="870" t="s">
        <v>237</v>
      </c>
      <c r="M9" s="872"/>
      <c r="N9" s="874"/>
    </row>
    <row r="10" spans="2:14" ht="34.5" customHeight="1" thickBot="1" x14ac:dyDescent="0.25">
      <c r="B10" s="815"/>
      <c r="C10" s="816"/>
      <c r="D10" s="816"/>
      <c r="E10" s="817"/>
      <c r="F10" s="815"/>
      <c r="G10" s="816"/>
      <c r="H10" s="816"/>
      <c r="I10" s="817"/>
      <c r="J10" s="850" t="s">
        <v>344</v>
      </c>
      <c r="K10" s="851"/>
      <c r="L10" s="850" t="s">
        <v>344</v>
      </c>
      <c r="M10" s="851"/>
      <c r="N10" s="874"/>
    </row>
    <row r="11" spans="2:14" ht="35.450000000000003" customHeight="1" thickBot="1" x14ac:dyDescent="0.25">
      <c r="B11" s="815"/>
      <c r="C11" s="816"/>
      <c r="D11" s="816"/>
      <c r="E11" s="817"/>
      <c r="F11" s="815"/>
      <c r="G11" s="816"/>
      <c r="H11" s="816"/>
      <c r="I11" s="817"/>
      <c r="J11" s="837" t="s">
        <v>344</v>
      </c>
      <c r="K11" s="838"/>
      <c r="L11" s="837" t="s">
        <v>344</v>
      </c>
      <c r="M11" s="838"/>
      <c r="N11" s="874"/>
    </row>
    <row r="12" spans="2:14" ht="33.950000000000003" customHeight="1" thickBot="1" x14ac:dyDescent="0.25">
      <c r="B12" s="815"/>
      <c r="C12" s="816"/>
      <c r="D12" s="816"/>
      <c r="E12" s="817"/>
      <c r="F12" s="815"/>
      <c r="G12" s="816"/>
      <c r="H12" s="816"/>
      <c r="I12" s="817"/>
      <c r="J12" s="839" t="s">
        <v>344</v>
      </c>
      <c r="K12" s="840"/>
      <c r="L12" s="839" t="s">
        <v>344</v>
      </c>
      <c r="M12" s="840"/>
      <c r="N12" s="874"/>
    </row>
    <row r="13" spans="2:14" s="144" customFormat="1" ht="25.5" customHeight="1" thickBot="1" x14ac:dyDescent="0.3">
      <c r="B13" s="841" t="s">
        <v>335</v>
      </c>
      <c r="C13" s="842"/>
      <c r="D13" s="842"/>
      <c r="E13" s="842"/>
      <c r="F13" s="842"/>
      <c r="G13" s="842"/>
      <c r="H13" s="842"/>
      <c r="I13" s="842"/>
      <c r="J13" s="842"/>
      <c r="K13" s="842"/>
      <c r="L13" s="842"/>
      <c r="M13" s="843"/>
      <c r="N13" s="874" t="s">
        <v>416</v>
      </c>
    </row>
    <row r="14" spans="2:14" s="144" customFormat="1" ht="25.5" customHeight="1" thickBot="1" x14ac:dyDescent="0.3">
      <c r="B14" s="831" t="s">
        <v>417</v>
      </c>
      <c r="C14" s="832"/>
      <c r="D14" s="832"/>
      <c r="E14" s="832"/>
      <c r="F14" s="832"/>
      <c r="G14" s="832"/>
      <c r="H14" s="832"/>
      <c r="I14" s="832"/>
      <c r="J14" s="832"/>
      <c r="K14" s="832"/>
      <c r="L14" s="832"/>
      <c r="M14" s="833"/>
      <c r="N14" s="874"/>
    </row>
    <row r="15" spans="2:14" s="144" customFormat="1" ht="25.5" customHeight="1" thickBot="1" x14ac:dyDescent="0.3">
      <c r="B15" s="145" t="s">
        <v>336</v>
      </c>
      <c r="C15" s="834" t="s">
        <v>337</v>
      </c>
      <c r="D15" s="835"/>
      <c r="E15" s="836" t="s">
        <v>241</v>
      </c>
      <c r="F15" s="836"/>
      <c r="G15" s="834" t="s">
        <v>242</v>
      </c>
      <c r="H15" s="835"/>
      <c r="I15" s="836" t="s">
        <v>243</v>
      </c>
      <c r="J15" s="836"/>
      <c r="K15" s="834" t="s">
        <v>244</v>
      </c>
      <c r="L15" s="836"/>
      <c r="M15" s="835"/>
      <c r="N15" s="874"/>
    </row>
    <row r="16" spans="2:14" s="144" customFormat="1" ht="25.5" customHeight="1" thickBot="1" x14ac:dyDescent="0.3">
      <c r="B16" s="146" t="s">
        <v>346</v>
      </c>
      <c r="C16" s="815"/>
      <c r="D16" s="817"/>
      <c r="E16" s="815"/>
      <c r="F16" s="817"/>
      <c r="G16" s="815"/>
      <c r="H16" s="817"/>
      <c r="I16" s="815"/>
      <c r="J16" s="817"/>
      <c r="K16" s="815"/>
      <c r="L16" s="816"/>
      <c r="M16" s="817"/>
      <c r="N16" s="874"/>
    </row>
    <row r="17" spans="2:14" s="144" customFormat="1" ht="25.5" customHeight="1" thickBot="1" x14ac:dyDescent="0.3">
      <c r="B17" s="146" t="s">
        <v>329</v>
      </c>
      <c r="C17" s="828"/>
      <c r="D17" s="829"/>
      <c r="E17" s="828"/>
      <c r="F17" s="829"/>
      <c r="G17" s="828"/>
      <c r="H17" s="829"/>
      <c r="I17" s="828"/>
      <c r="J17" s="829"/>
      <c r="K17" s="828"/>
      <c r="L17" s="830"/>
      <c r="M17" s="829"/>
      <c r="N17" s="874"/>
    </row>
    <row r="18" spans="2:14" s="144" customFormat="1" ht="25.5" customHeight="1" thickBot="1" x14ac:dyDescent="0.3">
      <c r="B18" s="147" t="s">
        <v>238</v>
      </c>
      <c r="C18" s="815"/>
      <c r="D18" s="817"/>
      <c r="E18" s="815"/>
      <c r="F18" s="817"/>
      <c r="G18" s="815"/>
      <c r="H18" s="817"/>
      <c r="I18" s="815"/>
      <c r="J18" s="817"/>
      <c r="K18" s="815"/>
      <c r="L18" s="816"/>
      <c r="M18" s="817"/>
      <c r="N18" s="874"/>
    </row>
    <row r="19" spans="2:14" s="144" customFormat="1" ht="25.5" customHeight="1" thickBot="1" x14ac:dyDescent="0.3">
      <c r="B19" s="146" t="s">
        <v>338</v>
      </c>
      <c r="C19" s="828"/>
      <c r="D19" s="829"/>
      <c r="E19" s="828"/>
      <c r="F19" s="829"/>
      <c r="G19" s="828"/>
      <c r="H19" s="829"/>
      <c r="I19" s="828"/>
      <c r="J19" s="829"/>
      <c r="K19" s="828"/>
      <c r="L19" s="830"/>
      <c r="M19" s="829"/>
      <c r="N19" s="874"/>
    </row>
    <row r="20" spans="2:14" s="144" customFormat="1" ht="25.5" customHeight="1" thickBot="1" x14ac:dyDescent="0.3">
      <c r="B20" s="147" t="s">
        <v>339</v>
      </c>
      <c r="C20" s="815"/>
      <c r="D20" s="817"/>
      <c r="E20" s="815"/>
      <c r="F20" s="817"/>
      <c r="G20" s="815"/>
      <c r="H20" s="817"/>
      <c r="I20" s="815"/>
      <c r="J20" s="817"/>
      <c r="K20" s="815"/>
      <c r="L20" s="816"/>
      <c r="M20" s="817"/>
      <c r="N20" s="874"/>
    </row>
    <row r="21" spans="2:14" s="144" customFormat="1" ht="25.5" customHeight="1" thickBot="1" x14ac:dyDescent="0.3">
      <c r="B21" s="146" t="s">
        <v>239</v>
      </c>
      <c r="C21" s="815"/>
      <c r="D21" s="817"/>
      <c r="E21" s="815"/>
      <c r="F21" s="817"/>
      <c r="G21" s="815"/>
      <c r="H21" s="817"/>
      <c r="I21" s="815"/>
      <c r="J21" s="817"/>
      <c r="K21" s="815"/>
      <c r="L21" s="816"/>
      <c r="M21" s="817"/>
      <c r="N21" s="874"/>
    </row>
    <row r="22" spans="2:14" s="144" customFormat="1" ht="25.5" customHeight="1" thickBot="1" x14ac:dyDescent="0.3">
      <c r="B22" s="148" t="s">
        <v>240</v>
      </c>
      <c r="C22" s="825"/>
      <c r="D22" s="826"/>
      <c r="E22" s="825"/>
      <c r="F22" s="826"/>
      <c r="G22" s="825"/>
      <c r="H22" s="826"/>
      <c r="I22" s="825"/>
      <c r="J22" s="826"/>
      <c r="K22" s="825"/>
      <c r="L22" s="827"/>
      <c r="M22" s="826"/>
      <c r="N22" s="874"/>
    </row>
    <row r="23" spans="2:14" s="144" customFormat="1" ht="25.5" customHeight="1" thickBot="1" x14ac:dyDescent="0.3">
      <c r="B23" s="822" t="s">
        <v>355</v>
      </c>
      <c r="C23" s="823"/>
      <c r="D23" s="823"/>
      <c r="E23" s="823"/>
      <c r="F23" s="823"/>
      <c r="G23" s="823"/>
      <c r="H23" s="823"/>
      <c r="I23" s="823"/>
      <c r="J23" s="823"/>
      <c r="K23" s="823"/>
      <c r="L23" s="823"/>
      <c r="M23" s="824"/>
    </row>
    <row r="24" spans="2:14" s="144" customFormat="1" ht="25.5" customHeight="1" outlineLevel="1" thickBot="1" x14ac:dyDescent="0.3">
      <c r="B24" s="145" t="s">
        <v>336</v>
      </c>
      <c r="C24" s="834" t="s">
        <v>343</v>
      </c>
      <c r="D24" s="835"/>
      <c r="E24" s="836" t="s">
        <v>356</v>
      </c>
      <c r="F24" s="836"/>
      <c r="G24" s="834" t="s">
        <v>357</v>
      </c>
      <c r="H24" s="835"/>
      <c r="I24" s="836" t="s">
        <v>358</v>
      </c>
      <c r="J24" s="836"/>
      <c r="K24" s="834" t="s">
        <v>359</v>
      </c>
      <c r="L24" s="836"/>
      <c r="M24" s="835"/>
    </row>
    <row r="25" spans="2:14" s="144" customFormat="1" ht="25.5" customHeight="1" outlineLevel="1" thickBot="1" x14ac:dyDescent="0.3">
      <c r="B25" s="146" t="s">
        <v>346</v>
      </c>
      <c r="C25" s="815"/>
      <c r="D25" s="817"/>
      <c r="E25" s="815"/>
      <c r="F25" s="817"/>
      <c r="G25" s="815"/>
      <c r="H25" s="817"/>
      <c r="I25" s="815"/>
      <c r="J25" s="817"/>
      <c r="K25" s="815"/>
      <c r="L25" s="816"/>
      <c r="M25" s="817"/>
    </row>
    <row r="26" spans="2:14" s="144" customFormat="1" ht="25.5" customHeight="1" outlineLevel="1" thickBot="1" x14ac:dyDescent="0.3">
      <c r="B26" s="146" t="s">
        <v>329</v>
      </c>
      <c r="C26" s="828"/>
      <c r="D26" s="829"/>
      <c r="E26" s="828"/>
      <c r="F26" s="829"/>
      <c r="G26" s="828"/>
      <c r="H26" s="829"/>
      <c r="I26" s="828"/>
      <c r="J26" s="829"/>
      <c r="K26" s="828"/>
      <c r="L26" s="830"/>
      <c r="M26" s="829"/>
    </row>
    <row r="27" spans="2:14" s="144" customFormat="1" ht="25.5" customHeight="1" outlineLevel="1" thickBot="1" x14ac:dyDescent="0.3">
      <c r="B27" s="147" t="s">
        <v>238</v>
      </c>
      <c r="C27" s="815"/>
      <c r="D27" s="817"/>
      <c r="E27" s="815"/>
      <c r="F27" s="817"/>
      <c r="G27" s="815"/>
      <c r="H27" s="817"/>
      <c r="I27" s="815"/>
      <c r="J27" s="817"/>
      <c r="K27" s="815"/>
      <c r="L27" s="816"/>
      <c r="M27" s="817"/>
    </row>
    <row r="28" spans="2:14" s="144" customFormat="1" ht="25.5" customHeight="1" outlineLevel="1" thickBot="1" x14ac:dyDescent="0.3">
      <c r="B28" s="146" t="s">
        <v>338</v>
      </c>
      <c r="C28" s="828"/>
      <c r="D28" s="829"/>
      <c r="E28" s="828"/>
      <c r="F28" s="829"/>
      <c r="G28" s="828"/>
      <c r="H28" s="829"/>
      <c r="I28" s="828"/>
      <c r="J28" s="829"/>
      <c r="K28" s="828"/>
      <c r="L28" s="830"/>
      <c r="M28" s="829"/>
    </row>
    <row r="29" spans="2:14" s="144" customFormat="1" ht="25.5" customHeight="1" outlineLevel="1" thickBot="1" x14ac:dyDescent="0.3">
      <c r="B29" s="147" t="s">
        <v>339</v>
      </c>
      <c r="C29" s="815"/>
      <c r="D29" s="817"/>
      <c r="E29" s="815"/>
      <c r="F29" s="817"/>
      <c r="G29" s="815"/>
      <c r="H29" s="817"/>
      <c r="I29" s="815"/>
      <c r="J29" s="817"/>
      <c r="K29" s="815"/>
      <c r="L29" s="816"/>
      <c r="M29" s="817"/>
    </row>
    <row r="30" spans="2:14" s="144" customFormat="1" ht="25.5" customHeight="1" outlineLevel="1" thickBot="1" x14ac:dyDescent="0.3">
      <c r="B30" s="146" t="s">
        <v>239</v>
      </c>
      <c r="C30" s="815"/>
      <c r="D30" s="817"/>
      <c r="E30" s="815"/>
      <c r="F30" s="817"/>
      <c r="G30" s="815"/>
      <c r="H30" s="817"/>
      <c r="I30" s="815"/>
      <c r="J30" s="817"/>
      <c r="K30" s="815"/>
      <c r="L30" s="816"/>
      <c r="M30" s="817"/>
    </row>
    <row r="31" spans="2:14" s="144" customFormat="1" ht="25.5" customHeight="1" outlineLevel="1" thickBot="1" x14ac:dyDescent="0.3">
      <c r="B31" s="148" t="s">
        <v>240</v>
      </c>
      <c r="C31" s="825"/>
      <c r="D31" s="826"/>
      <c r="E31" s="825"/>
      <c r="F31" s="826"/>
      <c r="G31" s="825"/>
      <c r="H31" s="826"/>
      <c r="I31" s="825"/>
      <c r="J31" s="826"/>
      <c r="K31" s="825"/>
      <c r="L31" s="827"/>
      <c r="M31" s="826"/>
    </row>
    <row r="32" spans="2:14" s="144" customFormat="1" ht="25.5" customHeight="1" x14ac:dyDescent="0.25">
      <c r="B32" s="809" t="s">
        <v>340</v>
      </c>
      <c r="C32" s="810"/>
      <c r="D32" s="810"/>
      <c r="E32" s="810"/>
      <c r="F32" s="810"/>
      <c r="G32" s="810"/>
      <c r="H32" s="810"/>
      <c r="I32" s="810"/>
      <c r="J32" s="810"/>
      <c r="K32" s="810"/>
      <c r="L32" s="810"/>
      <c r="M32" s="811"/>
      <c r="N32" s="874" t="s">
        <v>363</v>
      </c>
    </row>
    <row r="33" spans="2:14" s="144" customFormat="1" ht="25.5" customHeight="1" thickBot="1" x14ac:dyDescent="0.3">
      <c r="B33" s="812" t="s">
        <v>341</v>
      </c>
      <c r="C33" s="813"/>
      <c r="D33" s="813"/>
      <c r="E33" s="813"/>
      <c r="F33" s="813"/>
      <c r="G33" s="813"/>
      <c r="H33" s="813"/>
      <c r="I33" s="813"/>
      <c r="J33" s="813"/>
      <c r="K33" s="813"/>
      <c r="L33" s="813"/>
      <c r="M33" s="814"/>
      <c r="N33" s="874"/>
    </row>
    <row r="34" spans="2:14" s="144" customFormat="1" ht="22.5" customHeight="1" thickBot="1" x14ac:dyDescent="0.3">
      <c r="B34" s="149" t="s">
        <v>245</v>
      </c>
      <c r="C34" s="150"/>
      <c r="D34" s="150"/>
      <c r="E34" s="150"/>
      <c r="F34" s="150"/>
      <c r="G34" s="151" t="s">
        <v>342</v>
      </c>
      <c r="H34" s="152"/>
      <c r="I34" s="152"/>
      <c r="J34" s="152"/>
      <c r="K34" s="152"/>
      <c r="L34" s="152"/>
      <c r="M34" s="153"/>
      <c r="N34" s="874"/>
    </row>
    <row r="35" spans="2:14" s="144" customFormat="1" ht="22.5" customHeight="1" thickBot="1" x14ac:dyDescent="0.3">
      <c r="B35" s="815"/>
      <c r="C35" s="816"/>
      <c r="D35" s="816"/>
      <c r="E35" s="816"/>
      <c r="F35" s="816"/>
      <c r="G35" s="815"/>
      <c r="H35" s="816"/>
      <c r="I35" s="816"/>
      <c r="J35" s="816"/>
      <c r="K35" s="816"/>
      <c r="L35" s="816"/>
      <c r="M35" s="817"/>
      <c r="N35" s="874"/>
    </row>
    <row r="36" spans="2:14" s="144" customFormat="1" ht="22.5" customHeight="1" thickBot="1" x14ac:dyDescent="0.3">
      <c r="B36" s="815"/>
      <c r="C36" s="816"/>
      <c r="D36" s="816"/>
      <c r="E36" s="816"/>
      <c r="F36" s="816"/>
      <c r="G36" s="815"/>
      <c r="H36" s="816"/>
      <c r="I36" s="816"/>
      <c r="J36" s="816"/>
      <c r="K36" s="816"/>
      <c r="L36" s="816"/>
      <c r="M36" s="817"/>
      <c r="N36" s="874"/>
    </row>
    <row r="37" spans="2:14" s="144" customFormat="1" ht="22.5" customHeight="1" thickBot="1" x14ac:dyDescent="0.3">
      <c r="B37" s="815"/>
      <c r="C37" s="816"/>
      <c r="D37" s="816"/>
      <c r="E37" s="816"/>
      <c r="F37" s="816"/>
      <c r="G37" s="815"/>
      <c r="H37" s="816"/>
      <c r="I37" s="816"/>
      <c r="J37" s="816"/>
      <c r="K37" s="816"/>
      <c r="L37" s="816"/>
      <c r="M37" s="817"/>
      <c r="N37" s="874"/>
    </row>
    <row r="38" spans="2:14" ht="24.75" customHeight="1" x14ac:dyDescent="0.2">
      <c r="B38" s="818" t="s">
        <v>345</v>
      </c>
      <c r="C38" s="819"/>
      <c r="D38" s="819"/>
      <c r="E38" s="819"/>
      <c r="F38" s="819"/>
      <c r="G38" s="819"/>
      <c r="H38" s="819"/>
      <c r="I38" s="819"/>
      <c r="J38" s="819"/>
      <c r="K38" s="819"/>
      <c r="L38" s="819"/>
      <c r="M38" s="820"/>
      <c r="N38" s="874"/>
    </row>
    <row r="39" spans="2:14" x14ac:dyDescent="0.2">
      <c r="B39" s="154"/>
      <c r="C39" s="155"/>
      <c r="D39" s="155"/>
      <c r="E39" s="155"/>
      <c r="F39" s="155"/>
      <c r="G39" s="155"/>
      <c r="H39" s="155"/>
      <c r="I39" s="155"/>
      <c r="J39" s="155"/>
      <c r="L39" s="155"/>
      <c r="M39" s="156"/>
      <c r="N39" s="874"/>
    </row>
    <row r="40" spans="2:14" s="157" customFormat="1" ht="22.5" customHeight="1" x14ac:dyDescent="0.25">
      <c r="B40" s="158"/>
      <c r="I40" s="157" t="s">
        <v>246</v>
      </c>
      <c r="J40" s="166" t="str">
        <f>IF(INSTRUCCIONES!$I$77="","",INSTRUCCIONES!$I$77)</f>
        <v/>
      </c>
      <c r="M40" s="159"/>
    </row>
    <row r="41" spans="2:14" x14ac:dyDescent="0.2">
      <c r="B41" s="160"/>
      <c r="M41" s="161"/>
    </row>
    <row r="42" spans="2:14" x14ac:dyDescent="0.2">
      <c r="B42" s="160"/>
      <c r="M42" s="161"/>
    </row>
    <row r="43" spans="2:14" x14ac:dyDescent="0.2">
      <c r="B43" s="160"/>
      <c r="M43" s="161"/>
    </row>
    <row r="44" spans="2:14" ht="21" customHeight="1" thickBot="1" x14ac:dyDescent="0.25">
      <c r="B44" s="160"/>
      <c r="C44" s="821"/>
      <c r="D44" s="821"/>
      <c r="E44" s="821"/>
      <c r="F44" s="821"/>
      <c r="G44" s="821"/>
      <c r="I44" s="157" t="s">
        <v>247</v>
      </c>
      <c r="J44" s="162">
        <f ca="1">TODAY()</f>
        <v>45100</v>
      </c>
      <c r="K44" s="807"/>
      <c r="L44" s="807"/>
      <c r="M44" s="808"/>
    </row>
    <row r="45" spans="2:14" ht="21" customHeight="1" thickTop="1" x14ac:dyDescent="0.2">
      <c r="B45" s="160"/>
      <c r="C45" s="807"/>
      <c r="D45" s="807"/>
      <c r="E45" s="807"/>
      <c r="F45" s="807"/>
      <c r="G45" s="807"/>
      <c r="K45" s="807"/>
      <c r="L45" s="807"/>
      <c r="M45" s="808"/>
    </row>
    <row r="46" spans="2:14" ht="13.5" thickBot="1" x14ac:dyDescent="0.25">
      <c r="B46" s="163"/>
      <c r="C46" s="164"/>
      <c r="D46" s="164"/>
      <c r="E46" s="164"/>
      <c r="F46" s="164"/>
      <c r="G46" s="164"/>
      <c r="H46" s="164"/>
      <c r="I46" s="164"/>
      <c r="J46" s="164"/>
      <c r="K46" s="164"/>
      <c r="L46" s="164"/>
      <c r="M46" s="165"/>
    </row>
    <row r="47" spans="2:14" x14ac:dyDescent="0.2">
      <c r="B47" s="160"/>
      <c r="M47" s="161"/>
    </row>
    <row r="48" spans="2:14" x14ac:dyDescent="0.2">
      <c r="B48" s="160"/>
      <c r="M48" s="161"/>
    </row>
    <row r="49" spans="2:13" ht="13.5" thickBot="1" x14ac:dyDescent="0.25">
      <c r="B49" s="163"/>
      <c r="C49" s="164"/>
      <c r="D49" s="164"/>
      <c r="E49" s="164"/>
      <c r="F49" s="164"/>
      <c r="G49" s="164"/>
      <c r="H49" s="164"/>
      <c r="I49" s="164"/>
      <c r="J49" s="164"/>
      <c r="K49" s="164"/>
      <c r="L49" s="164"/>
      <c r="M49" s="165"/>
    </row>
  </sheetData>
  <sheetProtection algorithmName="SHA-512" hashValue="GOLHSDAcVfEOPAUMg3H4EvJ1NIbRmO/Ys+oZ8eiLwYK3YNadhmiZKlJgxoZ93jpWGXBqfwqN+5sPt9lPOvBVAw==" saltValue="eIsuEg9BK/Hwb0z7Zx0hXw==" spinCount="100000" sheet="1" objects="1" scenarios="1"/>
  <mergeCells count="129">
    <mergeCell ref="N4:N5"/>
    <mergeCell ref="N8:N12"/>
    <mergeCell ref="N13:N22"/>
    <mergeCell ref="N32:N39"/>
    <mergeCell ref="C31:D31"/>
    <mergeCell ref="E31:F31"/>
    <mergeCell ref="G31:H31"/>
    <mergeCell ref="I31:J31"/>
    <mergeCell ref="K31:M31"/>
    <mergeCell ref="C30:D30"/>
    <mergeCell ref="E30:F30"/>
    <mergeCell ref="G30:H30"/>
    <mergeCell ref="I30:J30"/>
    <mergeCell ref="K30:M30"/>
    <mergeCell ref="C29:D29"/>
    <mergeCell ref="E29:F29"/>
    <mergeCell ref="G29:H29"/>
    <mergeCell ref="I29:J29"/>
    <mergeCell ref="K29:M29"/>
    <mergeCell ref="C28:D28"/>
    <mergeCell ref="E28:F28"/>
    <mergeCell ref="G28:H28"/>
    <mergeCell ref="I28:J28"/>
    <mergeCell ref="K28:M28"/>
    <mergeCell ref="C24:D24"/>
    <mergeCell ref="E24:F24"/>
    <mergeCell ref="G24:H24"/>
    <mergeCell ref="I24:J24"/>
    <mergeCell ref="K24:M24"/>
    <mergeCell ref="C27:D27"/>
    <mergeCell ref="E27:F27"/>
    <mergeCell ref="G27:H27"/>
    <mergeCell ref="I27:J27"/>
    <mergeCell ref="K27:M27"/>
    <mergeCell ref="C26:D26"/>
    <mergeCell ref="E26:F26"/>
    <mergeCell ref="G26:H26"/>
    <mergeCell ref="I26:J26"/>
    <mergeCell ref="K26:M26"/>
    <mergeCell ref="B2:M2"/>
    <mergeCell ref="B3:M3"/>
    <mergeCell ref="B4:D4"/>
    <mergeCell ref="E4:G4"/>
    <mergeCell ref="H4:J4"/>
    <mergeCell ref="K4:M4"/>
    <mergeCell ref="B10:E10"/>
    <mergeCell ref="F10:I10"/>
    <mergeCell ref="J10:K10"/>
    <mergeCell ref="L10:M10"/>
    <mergeCell ref="B5:D5"/>
    <mergeCell ref="E5:G5"/>
    <mergeCell ref="H5:J5"/>
    <mergeCell ref="K5:M5"/>
    <mergeCell ref="B6:M6"/>
    <mergeCell ref="B7:M7"/>
    <mergeCell ref="B8:E9"/>
    <mergeCell ref="F8:I9"/>
    <mergeCell ref="J8:M8"/>
    <mergeCell ref="J9:K9"/>
    <mergeCell ref="L9:M9"/>
    <mergeCell ref="B11:E11"/>
    <mergeCell ref="F11:I11"/>
    <mergeCell ref="J11:K11"/>
    <mergeCell ref="L11:M11"/>
    <mergeCell ref="B12:E12"/>
    <mergeCell ref="F12:I12"/>
    <mergeCell ref="J12:K12"/>
    <mergeCell ref="L12:M12"/>
    <mergeCell ref="B13:M13"/>
    <mergeCell ref="B14:M14"/>
    <mergeCell ref="C15:D15"/>
    <mergeCell ref="E15:F15"/>
    <mergeCell ref="G15:H15"/>
    <mergeCell ref="I15:J15"/>
    <mergeCell ref="K15:M15"/>
    <mergeCell ref="C17:D17"/>
    <mergeCell ref="E17:F17"/>
    <mergeCell ref="G17:H17"/>
    <mergeCell ref="I17:J17"/>
    <mergeCell ref="K17:M17"/>
    <mergeCell ref="C16:D16"/>
    <mergeCell ref="E16:F16"/>
    <mergeCell ref="G16:H16"/>
    <mergeCell ref="I16:J16"/>
    <mergeCell ref="K16:M16"/>
    <mergeCell ref="C19:D19"/>
    <mergeCell ref="E19:F19"/>
    <mergeCell ref="G19:H19"/>
    <mergeCell ref="I19:J19"/>
    <mergeCell ref="K19:M19"/>
    <mergeCell ref="C18:D18"/>
    <mergeCell ref="E18:F18"/>
    <mergeCell ref="G18:H18"/>
    <mergeCell ref="I18:J18"/>
    <mergeCell ref="K18:M18"/>
    <mergeCell ref="C20:D20"/>
    <mergeCell ref="E20:F20"/>
    <mergeCell ref="G20:H20"/>
    <mergeCell ref="I20:J20"/>
    <mergeCell ref="K20:M20"/>
    <mergeCell ref="C21:D21"/>
    <mergeCell ref="E21:F21"/>
    <mergeCell ref="G21:H21"/>
    <mergeCell ref="I21:J21"/>
    <mergeCell ref="K21:M21"/>
    <mergeCell ref="C22:D22"/>
    <mergeCell ref="E22:F22"/>
    <mergeCell ref="G22:H22"/>
    <mergeCell ref="I22:J22"/>
    <mergeCell ref="K22:M22"/>
    <mergeCell ref="C45:G45"/>
    <mergeCell ref="K45:M45"/>
    <mergeCell ref="B32:M32"/>
    <mergeCell ref="B33:M33"/>
    <mergeCell ref="B35:F35"/>
    <mergeCell ref="G35:M35"/>
    <mergeCell ref="B36:F36"/>
    <mergeCell ref="G36:M36"/>
    <mergeCell ref="B37:F37"/>
    <mergeCell ref="G37:M37"/>
    <mergeCell ref="B38:M38"/>
    <mergeCell ref="C44:G44"/>
    <mergeCell ref="K44:M44"/>
    <mergeCell ref="C25:D25"/>
    <mergeCell ref="E25:F25"/>
    <mergeCell ref="G25:H25"/>
    <mergeCell ref="I25:J25"/>
    <mergeCell ref="K25:M25"/>
    <mergeCell ref="B23:M23"/>
  </mergeCells>
  <conditionalFormatting sqref="C44:C45">
    <cfRule type="cellIs" dxfId="7" priority="2" operator="equal">
      <formula>0</formula>
    </cfRule>
  </conditionalFormatting>
  <conditionalFormatting sqref="K44:M45">
    <cfRule type="cellIs" dxfId="6" priority="1" operator="equal">
      <formula>0</formula>
    </cfRule>
  </conditionalFormatting>
  <pageMargins left="0.7" right="0.7" top="0.75" bottom="0.75" header="0.3" footer="0.3"/>
  <pageSetup scale="55" orientation="portrait" horizontalDpi="200" verticalDpi="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tabColor rgb="FFFF0000"/>
    <pageSetUpPr fitToPage="1"/>
  </sheetPr>
  <dimension ref="A1:U33"/>
  <sheetViews>
    <sheetView showGridLines="0" workbookViewId="0">
      <selection activeCell="F4" sqref="F4:U4"/>
    </sheetView>
  </sheetViews>
  <sheetFormatPr baseColWidth="10" defaultColWidth="11.42578125" defaultRowHeight="12" x14ac:dyDescent="0.25"/>
  <cols>
    <col min="1" max="3" width="3.28515625" style="82" customWidth="1"/>
    <col min="4" max="4" width="2.85546875" style="82" customWidth="1"/>
    <col min="5" max="5" width="13.28515625" style="82" customWidth="1"/>
    <col min="6" max="8" width="3" style="82" customWidth="1"/>
    <col min="9" max="9" width="16.85546875" style="82" customWidth="1"/>
    <col min="10" max="10" width="3.28515625" style="82" customWidth="1"/>
    <col min="11" max="11" width="10" style="82" customWidth="1"/>
    <col min="12" max="12" width="5.28515625" style="82" customWidth="1"/>
    <col min="13" max="13" width="13" style="82" customWidth="1"/>
    <col min="14" max="14" width="4.7109375" style="82" customWidth="1"/>
    <col min="15" max="15" width="3" style="82" customWidth="1"/>
    <col min="16" max="16" width="13.42578125" style="82" customWidth="1"/>
    <col min="17" max="17" width="6.140625" style="82" customWidth="1"/>
    <col min="18" max="19" width="3.5703125" style="82" customWidth="1"/>
    <col min="20" max="20" width="4" style="82" customWidth="1"/>
    <col min="21" max="21" width="7.85546875" style="82" customWidth="1"/>
    <col min="22" max="22" width="3" style="82" customWidth="1"/>
    <col min="23" max="16384" width="11.42578125" style="82"/>
  </cols>
  <sheetData>
    <row r="1" spans="1:21" ht="87.75" customHeight="1" x14ac:dyDescent="0.25">
      <c r="A1" s="594"/>
      <c r="B1" s="595"/>
      <c r="C1" s="595"/>
      <c r="D1" s="595"/>
      <c r="E1" s="595"/>
      <c r="F1" s="595"/>
      <c r="G1" s="595"/>
      <c r="H1" s="595"/>
      <c r="I1" s="595"/>
      <c r="J1" s="595"/>
      <c r="K1" s="595"/>
      <c r="L1" s="595"/>
      <c r="M1" s="595"/>
      <c r="N1" s="595"/>
      <c r="O1" s="595"/>
      <c r="P1" s="595"/>
      <c r="Q1" s="595"/>
      <c r="R1" s="595"/>
      <c r="S1" s="595"/>
      <c r="T1" s="595"/>
      <c r="U1" s="743"/>
    </row>
    <row r="2" spans="1:21" ht="19.5" customHeight="1" x14ac:dyDescent="0.25">
      <c r="A2" s="909" t="s">
        <v>151</v>
      </c>
      <c r="B2" s="910"/>
      <c r="C2" s="910"/>
      <c r="D2" s="910"/>
      <c r="E2" s="910"/>
      <c r="F2" s="910"/>
      <c r="G2" s="910"/>
      <c r="H2" s="910"/>
      <c r="I2" s="910"/>
      <c r="J2" s="910"/>
      <c r="K2" s="910"/>
      <c r="L2" s="910"/>
      <c r="M2" s="910"/>
      <c r="N2" s="910"/>
      <c r="O2" s="910"/>
      <c r="P2" s="910"/>
      <c r="Q2" s="910"/>
      <c r="R2" s="910"/>
      <c r="S2" s="910"/>
      <c r="T2" s="910"/>
      <c r="U2" s="911"/>
    </row>
    <row r="3" spans="1:21" ht="20.25" customHeight="1" x14ac:dyDescent="0.25">
      <c r="A3" s="284" t="s">
        <v>45</v>
      </c>
      <c r="B3" s="298"/>
      <c r="C3" s="298"/>
      <c r="D3" s="298"/>
      <c r="E3" s="298"/>
      <c r="F3" s="298"/>
      <c r="G3" s="298"/>
      <c r="H3" s="298"/>
      <c r="I3" s="298"/>
      <c r="J3" s="298"/>
      <c r="K3" s="298"/>
      <c r="L3" s="298"/>
      <c r="M3" s="899" t="str">
        <f>MID('Form. Apertura Caja Ahorro PN'!L2,1,35)</f>
        <v/>
      </c>
      <c r="N3" s="899"/>
      <c r="O3" s="899"/>
      <c r="P3" s="899"/>
      <c r="Q3" s="899"/>
      <c r="R3" s="298"/>
      <c r="S3" s="900">
        <f ca="1">NOW()</f>
        <v>45100.557205324076</v>
      </c>
      <c r="T3" s="900"/>
      <c r="U3" s="901"/>
    </row>
    <row r="4" spans="1:21" s="7" customFormat="1" ht="29.25" customHeight="1" x14ac:dyDescent="0.25">
      <c r="A4" s="519" t="s">
        <v>266</v>
      </c>
      <c r="B4" s="429"/>
      <c r="C4" s="429"/>
      <c r="D4" s="429"/>
      <c r="E4" s="429"/>
      <c r="F4" s="882" t="str">
        <f>IF(INSTRUCCIONES!J32="","",INSTRUCCIONES!J32)</f>
        <v/>
      </c>
      <c r="G4" s="882"/>
      <c r="H4" s="882"/>
      <c r="I4" s="882"/>
      <c r="J4" s="882"/>
      <c r="K4" s="882"/>
      <c r="L4" s="882"/>
      <c r="M4" s="882"/>
      <c r="N4" s="882"/>
      <c r="O4" s="882"/>
      <c r="P4" s="882"/>
      <c r="Q4" s="882"/>
      <c r="R4" s="882"/>
      <c r="S4" s="882"/>
      <c r="T4" s="882"/>
      <c r="U4" s="883"/>
    </row>
    <row r="5" spans="1:21" s="7" customFormat="1" ht="30" customHeight="1" x14ac:dyDescent="0.25">
      <c r="A5" s="210" t="s">
        <v>53</v>
      </c>
      <c r="B5" s="211"/>
      <c r="C5" s="211"/>
      <c r="D5" s="211"/>
      <c r="E5" s="211"/>
      <c r="F5" s="892" t="str">
        <f>IF(INSTRUCCIONES!J33="","",INSTRUCCIONES!J33)</f>
        <v/>
      </c>
      <c r="G5" s="892"/>
      <c r="H5" s="892"/>
      <c r="I5" s="892"/>
      <c r="J5" s="892"/>
      <c r="K5" s="892"/>
      <c r="L5" s="299" t="str">
        <f>IF(INSTRUCCIONES!Q33="","",INSTRUCCIONES!Q33)</f>
        <v/>
      </c>
      <c r="M5" s="889" t="s">
        <v>149</v>
      </c>
      <c r="N5" s="890"/>
      <c r="O5" s="905" t="str">
        <f>IF(INSTRUCCIONES!Q49="","",INSTRUCCIONES!Q49)</f>
        <v/>
      </c>
      <c r="P5" s="903"/>
      <c r="Q5" s="903"/>
      <c r="R5" s="903"/>
      <c r="S5" s="903"/>
      <c r="T5" s="903"/>
      <c r="U5" s="904"/>
    </row>
    <row r="6" spans="1:21" ht="19.5" customHeight="1" x14ac:dyDescent="0.25">
      <c r="A6" s="740" t="s">
        <v>18</v>
      </c>
      <c r="B6" s="741"/>
      <c r="C6" s="741"/>
      <c r="D6" s="741"/>
      <c r="E6" s="741"/>
      <c r="F6" s="741"/>
      <c r="G6" s="741"/>
      <c r="H6" s="741"/>
      <c r="I6" s="741"/>
      <c r="J6" s="741"/>
      <c r="K6" s="741"/>
      <c r="L6" s="741"/>
      <c r="M6" s="741"/>
      <c r="N6" s="741"/>
      <c r="O6" s="741"/>
      <c r="P6" s="741"/>
      <c r="Q6" s="741"/>
      <c r="R6" s="741"/>
      <c r="S6" s="741"/>
      <c r="T6" s="741"/>
      <c r="U6" s="742"/>
    </row>
    <row r="7" spans="1:21" ht="22.5" customHeight="1" x14ac:dyDescent="0.25">
      <c r="A7" s="581" t="s">
        <v>69</v>
      </c>
      <c r="B7" s="356"/>
      <c r="C7" s="356"/>
      <c r="D7" s="356"/>
      <c r="E7" s="356"/>
      <c r="F7" s="356"/>
      <c r="G7" s="356"/>
      <c r="H7" s="356"/>
      <c r="I7" s="356"/>
      <c r="J7" s="356"/>
      <c r="K7" s="356"/>
      <c r="L7" s="356"/>
      <c r="M7" s="356"/>
      <c r="N7" s="356"/>
      <c r="O7" s="356"/>
      <c r="P7" s="356"/>
      <c r="Q7" s="356"/>
      <c r="R7" s="356"/>
      <c r="S7" s="356"/>
      <c r="T7" s="356"/>
      <c r="U7" s="582"/>
    </row>
    <row r="8" spans="1:21" ht="22.5" customHeight="1" x14ac:dyDescent="0.25">
      <c r="A8" s="581"/>
      <c r="B8" s="356"/>
      <c r="C8" s="356"/>
      <c r="D8" s="356"/>
      <c r="E8" s="356"/>
      <c r="F8" s="356"/>
      <c r="G8" s="356"/>
      <c r="H8" s="356"/>
      <c r="I8" s="356"/>
      <c r="J8" s="356"/>
      <c r="K8" s="356"/>
      <c r="L8" s="356"/>
      <c r="M8" s="356"/>
      <c r="N8" s="356"/>
      <c r="O8" s="356"/>
      <c r="P8" s="356"/>
      <c r="Q8" s="356"/>
      <c r="R8" s="356"/>
      <c r="S8" s="356"/>
      <c r="T8" s="356"/>
      <c r="U8" s="582"/>
    </row>
    <row r="9" spans="1:21" ht="22.5" customHeight="1" x14ac:dyDescent="0.25">
      <c r="A9" s="581"/>
      <c r="B9" s="356"/>
      <c r="C9" s="356"/>
      <c r="D9" s="356"/>
      <c r="E9" s="356"/>
      <c r="F9" s="356"/>
      <c r="G9" s="356"/>
      <c r="H9" s="356"/>
      <c r="I9" s="356"/>
      <c r="J9" s="356"/>
      <c r="K9" s="356"/>
      <c r="L9" s="356"/>
      <c r="M9" s="356"/>
      <c r="N9" s="356"/>
      <c r="O9" s="356"/>
      <c r="P9" s="356"/>
      <c r="Q9" s="356"/>
      <c r="R9" s="356"/>
      <c r="S9" s="356"/>
      <c r="T9" s="356"/>
      <c r="U9" s="582"/>
    </row>
    <row r="10" spans="1:21" ht="22.5" customHeight="1" x14ac:dyDescent="0.25">
      <c r="A10" s="581"/>
      <c r="B10" s="356"/>
      <c r="C10" s="356"/>
      <c r="D10" s="356"/>
      <c r="E10" s="356"/>
      <c r="F10" s="356"/>
      <c r="G10" s="356"/>
      <c r="H10" s="356"/>
      <c r="I10" s="356"/>
      <c r="J10" s="356"/>
      <c r="K10" s="356"/>
      <c r="L10" s="356"/>
      <c r="M10" s="356"/>
      <c r="N10" s="356"/>
      <c r="O10" s="356"/>
      <c r="P10" s="356"/>
      <c r="Q10" s="356"/>
      <c r="R10" s="356"/>
      <c r="S10" s="356"/>
      <c r="T10" s="356"/>
      <c r="U10" s="582"/>
    </row>
    <row r="11" spans="1:21" s="42" customFormat="1" ht="22.5" customHeight="1" x14ac:dyDescent="0.25">
      <c r="A11" s="740" t="s">
        <v>46</v>
      </c>
      <c r="B11" s="741"/>
      <c r="C11" s="741"/>
      <c r="D11" s="741"/>
      <c r="E11" s="741"/>
      <c r="F11" s="741"/>
      <c r="G11" s="741"/>
      <c r="H11" s="741"/>
      <c r="I11" s="741"/>
      <c r="J11" s="741"/>
      <c r="K11" s="741"/>
      <c r="L11" s="741"/>
      <c r="M11" s="741"/>
      <c r="N11" s="741"/>
      <c r="O11" s="741"/>
      <c r="P11" s="741"/>
      <c r="Q11" s="741"/>
      <c r="R11" s="741"/>
      <c r="S11" s="741"/>
      <c r="T11" s="741"/>
      <c r="U11" s="742"/>
    </row>
    <row r="12" spans="1:21" s="7" customFormat="1" ht="18" customHeight="1" x14ac:dyDescent="0.25">
      <c r="A12" s="568" t="s">
        <v>57</v>
      </c>
      <c r="B12" s="569"/>
      <c r="C12" s="569"/>
      <c r="D12" s="569"/>
      <c r="E12" s="569"/>
      <c r="F12" s="569"/>
      <c r="G12" s="569"/>
      <c r="H12" s="569"/>
      <c r="I12" s="569"/>
      <c r="J12" s="569"/>
      <c r="K12" s="569"/>
      <c r="L12" s="569"/>
      <c r="M12" s="569"/>
      <c r="N12" s="569"/>
      <c r="O12" s="569"/>
      <c r="P12" s="569"/>
      <c r="Q12" s="569"/>
      <c r="R12" s="569"/>
      <c r="S12" s="569"/>
      <c r="T12" s="891"/>
      <c r="U12" s="300"/>
    </row>
    <row r="13" spans="1:21" ht="18" customHeight="1" x14ac:dyDescent="0.25">
      <c r="A13" s="568" t="s">
        <v>58</v>
      </c>
      <c r="B13" s="569"/>
      <c r="C13" s="569"/>
      <c r="D13" s="569"/>
      <c r="E13" s="569"/>
      <c r="F13" s="569"/>
      <c r="G13" s="569"/>
      <c r="H13" s="569"/>
      <c r="I13" s="569"/>
      <c r="J13" s="569"/>
      <c r="K13" s="569"/>
      <c r="L13" s="569"/>
      <c r="M13" s="569"/>
      <c r="N13" s="569"/>
      <c r="O13" s="569"/>
      <c r="P13" s="569"/>
      <c r="Q13" s="569"/>
      <c r="R13" s="569"/>
      <c r="S13" s="569"/>
      <c r="T13" s="891"/>
      <c r="U13" s="300"/>
    </row>
    <row r="14" spans="1:21" s="42" customFormat="1" ht="22.5" customHeight="1" x14ac:dyDescent="0.25">
      <c r="A14" s="740" t="s">
        <v>277</v>
      </c>
      <c r="B14" s="741"/>
      <c r="C14" s="741"/>
      <c r="D14" s="741"/>
      <c r="E14" s="741"/>
      <c r="F14" s="741"/>
      <c r="G14" s="741"/>
      <c r="H14" s="741"/>
      <c r="I14" s="741"/>
      <c r="J14" s="741"/>
      <c r="K14" s="741"/>
      <c r="L14" s="741"/>
      <c r="M14" s="741"/>
      <c r="N14" s="741"/>
      <c r="O14" s="741"/>
      <c r="P14" s="741"/>
      <c r="Q14" s="741"/>
      <c r="R14" s="741"/>
      <c r="S14" s="741"/>
      <c r="T14" s="741"/>
      <c r="U14" s="742"/>
    </row>
    <row r="15" spans="1:21" s="42" customFormat="1" ht="22.5" customHeight="1" x14ac:dyDescent="0.25">
      <c r="A15" s="74" t="s">
        <v>273</v>
      </c>
      <c r="B15" s="207"/>
      <c r="C15" s="207"/>
      <c r="D15" s="207"/>
      <c r="E15" s="207"/>
      <c r="F15" s="207"/>
      <c r="G15" s="207"/>
      <c r="H15" s="207"/>
      <c r="I15" s="302"/>
      <c r="J15" s="207"/>
      <c r="K15" s="207"/>
      <c r="L15" s="207"/>
      <c r="M15" s="207"/>
      <c r="N15" s="207"/>
      <c r="O15" s="207"/>
      <c r="P15" s="207"/>
      <c r="Q15" s="207"/>
      <c r="R15" s="207"/>
      <c r="S15" s="207"/>
      <c r="T15" s="207"/>
      <c r="U15" s="209"/>
    </row>
    <row r="16" spans="1:21" s="7" customFormat="1" ht="30.75" customHeight="1" x14ac:dyDescent="0.25">
      <c r="A16" s="912"/>
      <c r="B16" s="913"/>
      <c r="C16" s="913"/>
      <c r="D16" s="913"/>
      <c r="E16" s="913"/>
      <c r="F16" s="913"/>
      <c r="G16" s="913"/>
      <c r="H16" s="913"/>
      <c r="I16" s="913"/>
      <c r="J16" s="913"/>
      <c r="K16" s="913"/>
      <c r="L16" s="913"/>
      <c r="M16" s="913"/>
      <c r="N16" s="913"/>
      <c r="O16" s="913"/>
      <c r="P16" s="913"/>
      <c r="Q16" s="913"/>
      <c r="R16" s="913"/>
      <c r="S16" s="913"/>
      <c r="T16" s="913"/>
      <c r="U16" s="914"/>
    </row>
    <row r="17" spans="1:21" ht="10.5" customHeight="1" thickBot="1" x14ac:dyDescent="0.3">
      <c r="A17" s="519"/>
      <c r="B17" s="429"/>
      <c r="C17" s="429"/>
      <c r="D17" s="429"/>
      <c r="E17" s="429"/>
      <c r="F17" s="429"/>
      <c r="G17" s="429"/>
      <c r="H17" s="429"/>
      <c r="I17" s="429"/>
      <c r="J17" s="429"/>
      <c r="K17" s="429"/>
      <c r="L17" s="429"/>
      <c r="M17" s="429"/>
      <c r="N17" s="429"/>
      <c r="O17" s="429"/>
      <c r="P17" s="429"/>
      <c r="Q17" s="429"/>
      <c r="R17" s="304"/>
      <c r="S17" s="211"/>
      <c r="T17" s="211"/>
      <c r="U17" s="305"/>
    </row>
    <row r="18" spans="1:21" ht="22.5" customHeight="1" thickTop="1" x14ac:dyDescent="0.25">
      <c r="A18" s="306"/>
      <c r="B18" s="307"/>
      <c r="C18" s="307"/>
      <c r="D18" s="307"/>
      <c r="E18" s="307"/>
      <c r="F18" s="307"/>
      <c r="G18" s="307"/>
      <c r="H18" s="308"/>
      <c r="I18" s="309"/>
      <c r="J18" s="309"/>
      <c r="K18" s="309"/>
      <c r="L18" s="309"/>
      <c r="M18" s="309"/>
      <c r="N18" s="309"/>
      <c r="O18" s="310"/>
      <c r="P18" s="307"/>
      <c r="Q18" s="307"/>
      <c r="R18" s="304"/>
      <c r="S18" s="211"/>
      <c r="T18" s="211"/>
      <c r="U18" s="305"/>
    </row>
    <row r="19" spans="1:21" ht="22.5" customHeight="1" x14ac:dyDescent="0.25">
      <c r="A19" s="306"/>
      <c r="B19" s="307"/>
      <c r="C19" s="307"/>
      <c r="D19" s="307"/>
      <c r="E19" s="307"/>
      <c r="F19" s="307"/>
      <c r="G19" s="307"/>
      <c r="H19" s="311"/>
      <c r="I19" s="307"/>
      <c r="J19" s="307"/>
      <c r="K19" s="307"/>
      <c r="L19" s="307"/>
      <c r="M19" s="307"/>
      <c r="N19" s="307"/>
      <c r="O19" s="312"/>
      <c r="P19" s="307"/>
      <c r="Q19" s="307"/>
      <c r="R19" s="304"/>
      <c r="S19" s="211"/>
      <c r="T19" s="211"/>
      <c r="U19" s="305"/>
    </row>
    <row r="20" spans="1:21" ht="12.75" x14ac:dyDescent="0.25">
      <c r="A20" s="36"/>
      <c r="B20" s="17"/>
      <c r="C20" s="17"/>
      <c r="D20" s="17"/>
      <c r="E20" s="17"/>
      <c r="F20" s="17"/>
      <c r="G20" s="17"/>
      <c r="H20" s="236"/>
      <c r="I20" s="17"/>
      <c r="J20" s="17"/>
      <c r="K20" s="17"/>
      <c r="L20" s="17"/>
      <c r="M20" s="17"/>
      <c r="N20" s="17"/>
      <c r="O20" s="237"/>
      <c r="P20" s="17"/>
      <c r="Q20" s="17"/>
      <c r="R20" s="17"/>
      <c r="S20" s="17"/>
      <c r="T20" s="17"/>
      <c r="U20" s="227"/>
    </row>
    <row r="21" spans="1:21" ht="23.45" customHeight="1" x14ac:dyDescent="0.25">
      <c r="A21" s="36"/>
      <c r="B21" s="17"/>
      <c r="C21" s="17"/>
      <c r="D21" s="17"/>
      <c r="E21" s="17"/>
      <c r="F21" s="17"/>
      <c r="G21" s="17"/>
      <c r="H21" s="236"/>
      <c r="I21" s="17"/>
      <c r="J21" s="17"/>
      <c r="K21" s="17"/>
      <c r="L21" s="17"/>
      <c r="M21" s="17"/>
      <c r="N21" s="17"/>
      <c r="O21" s="237"/>
      <c r="P21" s="17"/>
      <c r="Q21" s="17"/>
      <c r="R21" s="17"/>
      <c r="S21" s="17"/>
      <c r="T21" s="17"/>
      <c r="U21" s="227"/>
    </row>
    <row r="22" spans="1:21" ht="12.75" x14ac:dyDescent="0.25">
      <c r="A22" s="36"/>
      <c r="B22" s="17"/>
      <c r="C22" s="17"/>
      <c r="D22" s="17"/>
      <c r="E22" s="17"/>
      <c r="F22" s="17"/>
      <c r="G22" s="17"/>
      <c r="H22" s="236"/>
      <c r="I22" s="17"/>
      <c r="J22" s="17"/>
      <c r="K22" s="17"/>
      <c r="L22" s="17"/>
      <c r="M22" s="17"/>
      <c r="N22" s="17"/>
      <c r="O22" s="237"/>
      <c r="P22" s="17"/>
      <c r="Q22" s="17"/>
      <c r="R22" s="17"/>
      <c r="S22" s="17"/>
      <c r="T22" s="17"/>
      <c r="U22" s="227"/>
    </row>
    <row r="23" spans="1:21" ht="12.75" x14ac:dyDescent="0.25">
      <c r="A23" s="36"/>
      <c r="B23" s="17"/>
      <c r="C23" s="17"/>
      <c r="D23" s="17"/>
      <c r="E23" s="17"/>
      <c r="F23" s="17"/>
      <c r="G23" s="17"/>
      <c r="H23" s="236"/>
      <c r="I23" s="17"/>
      <c r="J23" s="17"/>
      <c r="K23" s="17"/>
      <c r="L23" s="17"/>
      <c r="M23" s="17"/>
      <c r="N23" s="17"/>
      <c r="O23" s="237"/>
      <c r="P23" s="17"/>
      <c r="Q23" s="17"/>
      <c r="R23" s="17"/>
      <c r="S23" s="17"/>
      <c r="T23" s="17"/>
      <c r="U23" s="227"/>
    </row>
    <row r="24" spans="1:21" ht="12.75" x14ac:dyDescent="0.25">
      <c r="A24" s="36"/>
      <c r="B24" s="17"/>
      <c r="C24" s="17"/>
      <c r="D24" s="17"/>
      <c r="E24" s="17"/>
      <c r="F24" s="17"/>
      <c r="G24" s="17"/>
      <c r="H24" s="236"/>
      <c r="I24" s="17"/>
      <c r="J24" s="17"/>
      <c r="K24" s="17"/>
      <c r="L24" s="17"/>
      <c r="M24" s="17"/>
      <c r="N24" s="17"/>
      <c r="O24" s="237"/>
      <c r="P24" s="17"/>
      <c r="Q24" s="17"/>
      <c r="R24" s="17"/>
      <c r="S24" s="17"/>
      <c r="T24" s="17"/>
      <c r="U24" s="227"/>
    </row>
    <row r="25" spans="1:21" ht="13.5" thickBot="1" x14ac:dyDescent="0.3">
      <c r="A25" s="36"/>
      <c r="B25" s="17"/>
      <c r="C25" s="17"/>
      <c r="D25" s="17"/>
      <c r="E25" s="17"/>
      <c r="F25" s="17"/>
      <c r="G25" s="17"/>
      <c r="H25" s="239"/>
      <c r="I25" s="240"/>
      <c r="J25" s="240"/>
      <c r="K25" s="240"/>
      <c r="L25" s="240"/>
      <c r="M25" s="240"/>
      <c r="N25" s="240"/>
      <c r="O25" s="242"/>
      <c r="P25" s="17"/>
      <c r="Q25" s="17"/>
      <c r="R25" s="17"/>
      <c r="S25" s="17"/>
      <c r="T25" s="17"/>
      <c r="U25" s="227"/>
    </row>
    <row r="26" spans="1:21" ht="14.45" customHeight="1" thickTop="1" x14ac:dyDescent="0.25">
      <c r="A26" s="36"/>
      <c r="B26" s="17"/>
      <c r="C26" s="17"/>
      <c r="D26" s="17"/>
      <c r="E26" s="17"/>
      <c r="F26" s="17"/>
      <c r="G26" s="17"/>
      <c r="H26" s="672" t="s">
        <v>267</v>
      </c>
      <c r="I26" s="672"/>
      <c r="J26" s="672"/>
      <c r="K26" s="672"/>
      <c r="L26" s="672"/>
      <c r="M26" s="672"/>
      <c r="N26" s="672"/>
      <c r="O26" s="672"/>
      <c r="P26" s="17"/>
      <c r="Q26" s="17"/>
      <c r="R26" s="17"/>
      <c r="S26" s="17"/>
      <c r="T26" s="17"/>
      <c r="U26" s="227"/>
    </row>
    <row r="27" spans="1:21" ht="10.9" customHeight="1" x14ac:dyDescent="0.25">
      <c r="A27" s="36"/>
      <c r="B27" s="17"/>
      <c r="C27" s="17"/>
      <c r="D27" s="17"/>
      <c r="E27" s="17"/>
      <c r="F27" s="17"/>
      <c r="G27" s="17"/>
      <c r="H27" s="17"/>
      <c r="I27" s="17"/>
      <c r="J27" s="17"/>
      <c r="K27" s="17"/>
      <c r="L27" s="172"/>
      <c r="M27" s="17"/>
      <c r="N27" s="17"/>
      <c r="O27" s="17"/>
      <c r="P27" s="17"/>
      <c r="Q27" s="17"/>
      <c r="R27" s="17"/>
      <c r="S27" s="17"/>
      <c r="T27" s="17"/>
      <c r="U27" s="227"/>
    </row>
    <row r="28" spans="1:21" ht="27.75" customHeight="1" x14ac:dyDescent="0.25">
      <c r="A28" s="36"/>
      <c r="B28" s="17"/>
      <c r="C28" s="17"/>
      <c r="D28" s="17"/>
      <c r="E28" s="878" t="s">
        <v>10</v>
      </c>
      <c r="F28" s="878"/>
      <c r="G28" s="878"/>
      <c r="H28" s="556" t="str">
        <f>F4</f>
        <v/>
      </c>
      <c r="I28" s="557"/>
      <c r="J28" s="557"/>
      <c r="K28" s="557"/>
      <c r="L28" s="557"/>
      <c r="M28" s="557"/>
      <c r="N28" s="557"/>
      <c r="O28" s="558"/>
      <c r="P28" s="17"/>
      <c r="Q28" s="17"/>
      <c r="R28" s="17"/>
      <c r="S28" s="17"/>
      <c r="T28" s="17"/>
      <c r="U28" s="227"/>
    </row>
    <row r="29" spans="1:21" ht="24.75" customHeight="1" x14ac:dyDescent="0.25">
      <c r="A29" s="36"/>
      <c r="B29" s="17"/>
      <c r="C29" s="17"/>
      <c r="D29" s="17"/>
      <c r="E29" s="884" t="s">
        <v>274</v>
      </c>
      <c r="F29" s="884"/>
      <c r="G29" s="884"/>
      <c r="H29" s="875" t="str">
        <f>""&amp;L5&amp;" "&amp;F5&amp;" "</f>
        <v xml:space="preserve">  </v>
      </c>
      <c r="I29" s="876"/>
      <c r="J29" s="876"/>
      <c r="K29" s="876"/>
      <c r="L29" s="876"/>
      <c r="M29" s="876"/>
      <c r="N29" s="876"/>
      <c r="O29" s="877"/>
      <c r="P29" s="313"/>
      <c r="Q29" s="885"/>
      <c r="R29" s="885"/>
      <c r="S29" s="17"/>
      <c r="T29" s="17"/>
      <c r="U29" s="227"/>
    </row>
    <row r="30" spans="1:21" ht="20.25" customHeight="1" x14ac:dyDescent="0.25">
      <c r="A30" s="36"/>
      <c r="B30" s="17"/>
      <c r="C30" s="17"/>
      <c r="D30" s="17"/>
      <c r="E30" s="878" t="s">
        <v>9</v>
      </c>
      <c r="F30" s="878"/>
      <c r="G30" s="878"/>
      <c r="H30" s="879">
        <f ca="1">TODAY()</f>
        <v>45100</v>
      </c>
      <c r="I30" s="880"/>
      <c r="J30" s="880"/>
      <c r="K30" s="880"/>
      <c r="L30" s="880"/>
      <c r="M30" s="880"/>
      <c r="N30" s="880"/>
      <c r="O30" s="881"/>
      <c r="P30" s="17"/>
      <c r="Q30" s="17"/>
      <c r="R30" s="17"/>
      <c r="S30" s="17"/>
      <c r="T30" s="17"/>
      <c r="U30" s="227"/>
    </row>
    <row r="31" spans="1:21" ht="12.75" x14ac:dyDescent="0.25">
      <c r="A31" s="36"/>
      <c r="B31" s="17"/>
      <c r="C31" s="17"/>
      <c r="D31" s="17"/>
      <c r="E31" s="17"/>
      <c r="F31" s="17"/>
      <c r="G31" s="17"/>
      <c r="H31" s="17"/>
      <c r="I31" s="17"/>
      <c r="J31" s="17"/>
      <c r="K31" s="17"/>
      <c r="L31" s="17"/>
      <c r="M31" s="17"/>
      <c r="N31" s="17"/>
      <c r="O31" s="17"/>
      <c r="P31" s="17"/>
      <c r="Q31" s="17"/>
      <c r="R31" s="17"/>
      <c r="S31" s="17"/>
      <c r="T31" s="17"/>
      <c r="U31" s="227"/>
    </row>
    <row r="32" spans="1:21" ht="33.75" customHeight="1" thickBot="1" x14ac:dyDescent="0.3">
      <c r="A32" s="281"/>
      <c r="B32" s="282"/>
      <c r="C32" s="282"/>
      <c r="D32" s="282"/>
      <c r="E32" s="282"/>
      <c r="F32" s="282"/>
      <c r="G32" s="282"/>
      <c r="H32" s="282"/>
      <c r="I32" s="282"/>
      <c r="J32" s="282"/>
      <c r="K32" s="282"/>
      <c r="L32" s="282"/>
      <c r="M32" s="282"/>
      <c r="N32" s="282"/>
      <c r="O32" s="282"/>
      <c r="P32" s="282"/>
      <c r="Q32" s="282"/>
      <c r="R32" s="282"/>
      <c r="S32" s="282"/>
      <c r="T32" s="282"/>
      <c r="U32" s="283"/>
    </row>
    <row r="33" spans="1:21" ht="12.75" x14ac:dyDescent="0.25">
      <c r="A33" s="17"/>
      <c r="B33" s="17"/>
      <c r="C33" s="17"/>
      <c r="D33" s="17"/>
      <c r="E33" s="17"/>
      <c r="F33" s="17"/>
      <c r="G33" s="17"/>
      <c r="H33" s="17"/>
      <c r="I33" s="17"/>
      <c r="J33" s="17"/>
      <c r="K33" s="17"/>
      <c r="L33" s="17"/>
      <c r="M33" s="17"/>
      <c r="N33" s="17"/>
      <c r="O33" s="17"/>
      <c r="P33" s="17"/>
      <c r="Q33" s="17"/>
      <c r="R33" s="17"/>
      <c r="S33" s="17"/>
      <c r="T33" s="17"/>
      <c r="U33" s="17"/>
    </row>
  </sheetData>
  <sheetProtection algorithmName="SHA-512" hashValue="hugze8IjYYC25eqIVKW4tZAMImUq0uzLANC6T5ehfkmNv9r0zv1xhqPxgn0DYZwbDoZQWfTRqm3oHcRskSGkQQ==" saltValue="MyyPHKuEqh6QReceYWCyuw==" spinCount="100000" sheet="1" objects="1" scenarios="1"/>
  <mergeCells count="25">
    <mergeCell ref="A1:U1"/>
    <mergeCell ref="O5:U5"/>
    <mergeCell ref="A6:U6"/>
    <mergeCell ref="A7:U10"/>
    <mergeCell ref="A11:U11"/>
    <mergeCell ref="F5:K5"/>
    <mergeCell ref="M5:N5"/>
    <mergeCell ref="A2:U2"/>
    <mergeCell ref="M3:Q3"/>
    <mergeCell ref="S3:U3"/>
    <mergeCell ref="A4:E4"/>
    <mergeCell ref="E30:G30"/>
    <mergeCell ref="H28:O28"/>
    <mergeCell ref="H29:O29"/>
    <mergeCell ref="H30:O30"/>
    <mergeCell ref="F4:U4"/>
    <mergeCell ref="A16:U16"/>
    <mergeCell ref="H26:O26"/>
    <mergeCell ref="E28:G28"/>
    <mergeCell ref="E29:G29"/>
    <mergeCell ref="Q29:R29"/>
    <mergeCell ref="A12:T12"/>
    <mergeCell ref="A13:T13"/>
    <mergeCell ref="A14:U14"/>
    <mergeCell ref="A17:Q17"/>
  </mergeCells>
  <conditionalFormatting sqref="H28:H29">
    <cfRule type="cellIs" dxfId="5" priority="1" operator="equal">
      <formula>0</formula>
    </cfRule>
  </conditionalFormatting>
  <dataValidations count="1">
    <dataValidation type="list" allowBlank="1" showInputMessage="1" showErrorMessage="1" sqref="I15" xr:uid="{00000000-0002-0000-0C00-000000000000}">
      <formula1>"SI,NO"</formula1>
    </dataValidation>
  </dataValidations>
  <pageMargins left="0.7" right="0.7" top="0.75" bottom="0.75" header="0.3" footer="0.3"/>
  <pageSetup scale="6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1000000}">
          <x14:formula1>
            <xm:f>AUX!$G$9:$G$10</xm:f>
          </x14:formula1>
          <xm:sqref>U12:U13</xm:sqref>
        </x14:dataValidation>
        <x14:dataValidation type="list" allowBlank="1" showInputMessage="1" showErrorMessage="1" prompt="CUANDO SE IDENTIFIQUE QUE EL CONSUMIDOR FINANCIERO O CLIENTE ES UNA PERSONA PEP, SELECCIONAR LA OPCIÓN QUE CORRESPONDA PREVIA CONSULTA AL CONSUMIDOR FINANCIERO O CLIENTE " xr:uid="{00000000-0002-0000-0C00-000002000000}">
          <x14:formula1>
            <xm:f>AUX!$F$1:$F$7</xm:f>
          </x14:formula1>
          <xm:sqref>A16:U16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E16EB-C0EC-4846-9EA0-57D9A51007E9}">
  <sheetPr codeName="Hoja25">
    <outlinePr summaryBelow="0"/>
    <pageSetUpPr fitToPage="1"/>
  </sheetPr>
  <dimension ref="B1:N49"/>
  <sheetViews>
    <sheetView showGridLines="0" zoomScale="85" zoomScaleNormal="85" workbookViewId="0">
      <selection activeCell="B5" sqref="B5:D5"/>
    </sheetView>
  </sheetViews>
  <sheetFormatPr baseColWidth="10" defaultColWidth="11.42578125" defaultRowHeight="12.75" outlineLevelRow="1" x14ac:dyDescent="0.2"/>
  <cols>
    <col min="1" max="1" width="1.28515625" style="140" customWidth="1"/>
    <col min="2" max="2" width="22.28515625" style="140" customWidth="1"/>
    <col min="3" max="3" width="16.140625" style="140" customWidth="1"/>
    <col min="4" max="4" width="13.5703125" style="140" customWidth="1"/>
    <col min="5" max="6" width="14.85546875" style="140" customWidth="1"/>
    <col min="7" max="7" width="17" style="140" customWidth="1"/>
    <col min="8" max="8" width="10.28515625" style="140" customWidth="1"/>
    <col min="9" max="9" width="12.5703125" style="140" customWidth="1"/>
    <col min="10" max="10" width="15.7109375" style="140" customWidth="1"/>
    <col min="11" max="11" width="5.42578125" style="140" customWidth="1"/>
    <col min="12" max="12" width="14.140625" style="140" customWidth="1"/>
    <col min="13" max="13" width="6.28515625" style="140" customWidth="1"/>
    <col min="14" max="14" width="47" style="140" customWidth="1"/>
    <col min="15" max="16384" width="11.42578125" style="140"/>
  </cols>
  <sheetData>
    <row r="1" spans="2:14" ht="99.75" customHeight="1" thickBot="1" x14ac:dyDescent="0.25">
      <c r="B1" s="141"/>
      <c r="C1" s="142"/>
      <c r="D1" s="142"/>
      <c r="E1" s="142"/>
      <c r="F1" s="142"/>
      <c r="G1" s="142"/>
      <c r="H1" s="142"/>
      <c r="I1" s="142"/>
      <c r="J1" s="142"/>
      <c r="K1" s="142"/>
      <c r="L1" s="142"/>
      <c r="M1" s="143"/>
    </row>
    <row r="2" spans="2:14" ht="86.1" customHeight="1" thickBot="1" x14ac:dyDescent="0.25">
      <c r="B2" s="844" t="s">
        <v>413</v>
      </c>
      <c r="C2" s="845"/>
      <c r="D2" s="845"/>
      <c r="E2" s="845"/>
      <c r="F2" s="845"/>
      <c r="G2" s="845"/>
      <c r="H2" s="845"/>
      <c r="I2" s="845"/>
      <c r="J2" s="845"/>
      <c r="K2" s="845"/>
      <c r="L2" s="845"/>
      <c r="M2" s="846"/>
      <c r="N2" s="168" t="s">
        <v>361</v>
      </c>
    </row>
    <row r="3" spans="2:14" ht="18.600000000000001" customHeight="1" thickBot="1" x14ac:dyDescent="0.25">
      <c r="B3" s="847" t="s">
        <v>235</v>
      </c>
      <c r="C3" s="848"/>
      <c r="D3" s="848"/>
      <c r="E3" s="848"/>
      <c r="F3" s="848"/>
      <c r="G3" s="848"/>
      <c r="H3" s="848"/>
      <c r="I3" s="848"/>
      <c r="J3" s="848"/>
      <c r="K3" s="848"/>
      <c r="L3" s="848"/>
      <c r="M3" s="849"/>
      <c r="N3" s="169" t="s">
        <v>235</v>
      </c>
    </row>
    <row r="4" spans="2:14" ht="24" customHeight="1" thickBot="1" x14ac:dyDescent="0.25">
      <c r="B4" s="834" t="s">
        <v>328</v>
      </c>
      <c r="C4" s="836"/>
      <c r="D4" s="835"/>
      <c r="E4" s="834" t="s">
        <v>329</v>
      </c>
      <c r="F4" s="836"/>
      <c r="G4" s="835"/>
      <c r="H4" s="834" t="s">
        <v>238</v>
      </c>
      <c r="I4" s="836"/>
      <c r="J4" s="835"/>
      <c r="K4" s="834" t="s">
        <v>330</v>
      </c>
      <c r="L4" s="836"/>
      <c r="M4" s="835"/>
      <c r="N4" s="873" t="s">
        <v>362</v>
      </c>
    </row>
    <row r="5" spans="2:14" s="144" customFormat="1" ht="25.5" customHeight="1" thickBot="1" x14ac:dyDescent="0.3">
      <c r="B5" s="815"/>
      <c r="C5" s="816"/>
      <c r="D5" s="817"/>
      <c r="E5" s="852"/>
      <c r="F5" s="853"/>
      <c r="G5" s="854"/>
      <c r="H5" s="815"/>
      <c r="I5" s="816"/>
      <c r="J5" s="817"/>
      <c r="K5" s="855" t="str">
        <f>'Form. Apertura Caja Ahorro PN'!$F$4</f>
        <v/>
      </c>
      <c r="L5" s="856"/>
      <c r="M5" s="857"/>
      <c r="N5" s="873"/>
    </row>
    <row r="6" spans="2:14" ht="18.600000000000001" customHeight="1" thickBot="1" x14ac:dyDescent="0.25">
      <c r="B6" s="847" t="s">
        <v>331</v>
      </c>
      <c r="C6" s="848"/>
      <c r="D6" s="848"/>
      <c r="E6" s="848"/>
      <c r="F6" s="848"/>
      <c r="G6" s="848"/>
      <c r="H6" s="848"/>
      <c r="I6" s="848"/>
      <c r="J6" s="848"/>
      <c r="K6" s="848"/>
      <c r="L6" s="848"/>
      <c r="M6" s="849"/>
      <c r="N6" s="169" t="s">
        <v>331</v>
      </c>
    </row>
    <row r="7" spans="2:14" s="144" customFormat="1" ht="25.5" customHeight="1" thickBot="1" x14ac:dyDescent="0.3">
      <c r="B7" s="841" t="s">
        <v>332</v>
      </c>
      <c r="C7" s="842"/>
      <c r="D7" s="842"/>
      <c r="E7" s="842"/>
      <c r="F7" s="842"/>
      <c r="G7" s="842"/>
      <c r="H7" s="842"/>
      <c r="I7" s="842"/>
      <c r="J7" s="842"/>
      <c r="K7" s="842"/>
      <c r="L7" s="842"/>
      <c r="M7" s="843"/>
      <c r="N7" s="170" t="s">
        <v>360</v>
      </c>
    </row>
    <row r="8" spans="2:14" s="144" customFormat="1" ht="33" customHeight="1" thickBot="1" x14ac:dyDescent="0.3">
      <c r="B8" s="858" t="s">
        <v>333</v>
      </c>
      <c r="C8" s="859"/>
      <c r="D8" s="859"/>
      <c r="E8" s="860"/>
      <c r="F8" s="864" t="s">
        <v>414</v>
      </c>
      <c r="G8" s="865"/>
      <c r="H8" s="865"/>
      <c r="I8" s="866"/>
      <c r="J8" s="858" t="s">
        <v>334</v>
      </c>
      <c r="K8" s="859"/>
      <c r="L8" s="859"/>
      <c r="M8" s="860"/>
      <c r="N8" s="874" t="s">
        <v>415</v>
      </c>
    </row>
    <row r="9" spans="2:14" s="144" customFormat="1" ht="33" customHeight="1" thickBot="1" x14ac:dyDescent="0.3">
      <c r="B9" s="861"/>
      <c r="C9" s="862"/>
      <c r="D9" s="862"/>
      <c r="E9" s="863"/>
      <c r="F9" s="867"/>
      <c r="G9" s="868"/>
      <c r="H9" s="868"/>
      <c r="I9" s="869"/>
      <c r="J9" s="870" t="s">
        <v>236</v>
      </c>
      <c r="K9" s="871"/>
      <c r="L9" s="870" t="s">
        <v>237</v>
      </c>
      <c r="M9" s="872"/>
      <c r="N9" s="874"/>
    </row>
    <row r="10" spans="2:14" ht="34.5" customHeight="1" thickBot="1" x14ac:dyDescent="0.25">
      <c r="B10" s="815"/>
      <c r="C10" s="816"/>
      <c r="D10" s="816"/>
      <c r="E10" s="817"/>
      <c r="F10" s="815"/>
      <c r="G10" s="816"/>
      <c r="H10" s="816"/>
      <c r="I10" s="817"/>
      <c r="J10" s="850" t="s">
        <v>344</v>
      </c>
      <c r="K10" s="851"/>
      <c r="L10" s="850" t="s">
        <v>344</v>
      </c>
      <c r="M10" s="851"/>
      <c r="N10" s="874"/>
    </row>
    <row r="11" spans="2:14" ht="35.450000000000003" customHeight="1" thickBot="1" x14ac:dyDescent="0.25">
      <c r="B11" s="815"/>
      <c r="C11" s="816"/>
      <c r="D11" s="816"/>
      <c r="E11" s="817"/>
      <c r="F11" s="815"/>
      <c r="G11" s="816"/>
      <c r="H11" s="816"/>
      <c r="I11" s="817"/>
      <c r="J11" s="837" t="s">
        <v>344</v>
      </c>
      <c r="K11" s="838"/>
      <c r="L11" s="837" t="s">
        <v>344</v>
      </c>
      <c r="M11" s="838"/>
      <c r="N11" s="874"/>
    </row>
    <row r="12" spans="2:14" ht="33.950000000000003" customHeight="1" thickBot="1" x14ac:dyDescent="0.25">
      <c r="B12" s="815"/>
      <c r="C12" s="816"/>
      <c r="D12" s="816"/>
      <c r="E12" s="817"/>
      <c r="F12" s="815"/>
      <c r="G12" s="816"/>
      <c r="H12" s="816"/>
      <c r="I12" s="817"/>
      <c r="J12" s="839" t="s">
        <v>344</v>
      </c>
      <c r="K12" s="840"/>
      <c r="L12" s="839" t="s">
        <v>344</v>
      </c>
      <c r="M12" s="840"/>
      <c r="N12" s="874"/>
    </row>
    <row r="13" spans="2:14" s="144" customFormat="1" ht="25.5" customHeight="1" thickBot="1" x14ac:dyDescent="0.3">
      <c r="B13" s="841" t="s">
        <v>335</v>
      </c>
      <c r="C13" s="842"/>
      <c r="D13" s="842"/>
      <c r="E13" s="842"/>
      <c r="F13" s="842"/>
      <c r="G13" s="842"/>
      <c r="H13" s="842"/>
      <c r="I13" s="842"/>
      <c r="J13" s="842"/>
      <c r="K13" s="842"/>
      <c r="L13" s="842"/>
      <c r="M13" s="843"/>
      <c r="N13" s="874" t="s">
        <v>416</v>
      </c>
    </row>
    <row r="14" spans="2:14" s="144" customFormat="1" ht="25.5" customHeight="1" thickBot="1" x14ac:dyDescent="0.3">
      <c r="B14" s="831" t="s">
        <v>417</v>
      </c>
      <c r="C14" s="832"/>
      <c r="D14" s="832"/>
      <c r="E14" s="832"/>
      <c r="F14" s="832"/>
      <c r="G14" s="832"/>
      <c r="H14" s="832"/>
      <c r="I14" s="832"/>
      <c r="J14" s="832"/>
      <c r="K14" s="832"/>
      <c r="L14" s="832"/>
      <c r="M14" s="833"/>
      <c r="N14" s="874"/>
    </row>
    <row r="15" spans="2:14" s="144" customFormat="1" ht="25.5" customHeight="1" thickBot="1" x14ac:dyDescent="0.3">
      <c r="B15" s="145" t="s">
        <v>336</v>
      </c>
      <c r="C15" s="834" t="s">
        <v>337</v>
      </c>
      <c r="D15" s="835"/>
      <c r="E15" s="836" t="s">
        <v>241</v>
      </c>
      <c r="F15" s="836"/>
      <c r="G15" s="834" t="s">
        <v>242</v>
      </c>
      <c r="H15" s="835"/>
      <c r="I15" s="836" t="s">
        <v>243</v>
      </c>
      <c r="J15" s="836"/>
      <c r="K15" s="834" t="s">
        <v>244</v>
      </c>
      <c r="L15" s="836"/>
      <c r="M15" s="835"/>
      <c r="N15" s="874"/>
    </row>
    <row r="16" spans="2:14" s="144" customFormat="1" ht="25.5" customHeight="1" thickBot="1" x14ac:dyDescent="0.3">
      <c r="B16" s="146" t="s">
        <v>346</v>
      </c>
      <c r="C16" s="815"/>
      <c r="D16" s="817"/>
      <c r="E16" s="815"/>
      <c r="F16" s="817"/>
      <c r="G16" s="815"/>
      <c r="H16" s="817"/>
      <c r="I16" s="815"/>
      <c r="J16" s="817"/>
      <c r="K16" s="815"/>
      <c r="L16" s="816"/>
      <c r="M16" s="817"/>
      <c r="N16" s="874"/>
    </row>
    <row r="17" spans="2:14" s="144" customFormat="1" ht="25.5" customHeight="1" thickBot="1" x14ac:dyDescent="0.3">
      <c r="B17" s="146" t="s">
        <v>329</v>
      </c>
      <c r="C17" s="828"/>
      <c r="D17" s="829"/>
      <c r="E17" s="828"/>
      <c r="F17" s="829"/>
      <c r="G17" s="828"/>
      <c r="H17" s="829"/>
      <c r="I17" s="828"/>
      <c r="J17" s="829"/>
      <c r="K17" s="828"/>
      <c r="L17" s="830"/>
      <c r="M17" s="829"/>
      <c r="N17" s="874"/>
    </row>
    <row r="18" spans="2:14" s="144" customFormat="1" ht="25.5" customHeight="1" thickBot="1" x14ac:dyDescent="0.3">
      <c r="B18" s="147" t="s">
        <v>238</v>
      </c>
      <c r="C18" s="815"/>
      <c r="D18" s="817"/>
      <c r="E18" s="815"/>
      <c r="F18" s="817"/>
      <c r="G18" s="815"/>
      <c r="H18" s="817"/>
      <c r="I18" s="815"/>
      <c r="J18" s="817"/>
      <c r="K18" s="815"/>
      <c r="L18" s="816"/>
      <c r="M18" s="817"/>
      <c r="N18" s="874"/>
    </row>
    <row r="19" spans="2:14" s="144" customFormat="1" ht="25.5" customHeight="1" thickBot="1" x14ac:dyDescent="0.3">
      <c r="B19" s="146" t="s">
        <v>338</v>
      </c>
      <c r="C19" s="828"/>
      <c r="D19" s="829"/>
      <c r="E19" s="828"/>
      <c r="F19" s="829"/>
      <c r="G19" s="828"/>
      <c r="H19" s="829"/>
      <c r="I19" s="828"/>
      <c r="J19" s="829"/>
      <c r="K19" s="828"/>
      <c r="L19" s="830"/>
      <c r="M19" s="829"/>
      <c r="N19" s="874"/>
    </row>
    <row r="20" spans="2:14" s="144" customFormat="1" ht="25.5" customHeight="1" thickBot="1" x14ac:dyDescent="0.3">
      <c r="B20" s="147" t="s">
        <v>339</v>
      </c>
      <c r="C20" s="815"/>
      <c r="D20" s="817"/>
      <c r="E20" s="815"/>
      <c r="F20" s="817"/>
      <c r="G20" s="815"/>
      <c r="H20" s="817"/>
      <c r="I20" s="815"/>
      <c r="J20" s="817"/>
      <c r="K20" s="815"/>
      <c r="L20" s="816"/>
      <c r="M20" s="817"/>
      <c r="N20" s="874"/>
    </row>
    <row r="21" spans="2:14" s="144" customFormat="1" ht="25.5" customHeight="1" thickBot="1" x14ac:dyDescent="0.3">
      <c r="B21" s="146" t="s">
        <v>239</v>
      </c>
      <c r="C21" s="815"/>
      <c r="D21" s="817"/>
      <c r="E21" s="815"/>
      <c r="F21" s="817"/>
      <c r="G21" s="815"/>
      <c r="H21" s="817"/>
      <c r="I21" s="815"/>
      <c r="J21" s="817"/>
      <c r="K21" s="815"/>
      <c r="L21" s="816"/>
      <c r="M21" s="817"/>
      <c r="N21" s="874"/>
    </row>
    <row r="22" spans="2:14" s="144" customFormat="1" ht="25.5" customHeight="1" thickBot="1" x14ac:dyDescent="0.3">
      <c r="B22" s="148" t="s">
        <v>240</v>
      </c>
      <c r="C22" s="825"/>
      <c r="D22" s="826"/>
      <c r="E22" s="825"/>
      <c r="F22" s="826"/>
      <c r="G22" s="825"/>
      <c r="H22" s="826"/>
      <c r="I22" s="825"/>
      <c r="J22" s="826"/>
      <c r="K22" s="825"/>
      <c r="L22" s="827"/>
      <c r="M22" s="826"/>
      <c r="N22" s="874"/>
    </row>
    <row r="23" spans="2:14" s="144" customFormat="1" ht="25.5" customHeight="1" thickBot="1" x14ac:dyDescent="0.3">
      <c r="B23" s="822" t="s">
        <v>355</v>
      </c>
      <c r="C23" s="823"/>
      <c r="D23" s="823"/>
      <c r="E23" s="823"/>
      <c r="F23" s="823"/>
      <c r="G23" s="823"/>
      <c r="H23" s="823"/>
      <c r="I23" s="823"/>
      <c r="J23" s="823"/>
      <c r="K23" s="823"/>
      <c r="L23" s="823"/>
      <c r="M23" s="824"/>
    </row>
    <row r="24" spans="2:14" s="144" customFormat="1" ht="25.5" customHeight="1" outlineLevel="1" thickBot="1" x14ac:dyDescent="0.3">
      <c r="B24" s="145" t="s">
        <v>336</v>
      </c>
      <c r="C24" s="834" t="s">
        <v>343</v>
      </c>
      <c r="D24" s="835"/>
      <c r="E24" s="836" t="s">
        <v>356</v>
      </c>
      <c r="F24" s="836"/>
      <c r="G24" s="834" t="s">
        <v>357</v>
      </c>
      <c r="H24" s="835"/>
      <c r="I24" s="836" t="s">
        <v>358</v>
      </c>
      <c r="J24" s="836"/>
      <c r="K24" s="834" t="s">
        <v>359</v>
      </c>
      <c r="L24" s="836"/>
      <c r="M24" s="835"/>
    </row>
    <row r="25" spans="2:14" s="144" customFormat="1" ht="25.5" customHeight="1" outlineLevel="1" thickBot="1" x14ac:dyDescent="0.3">
      <c r="B25" s="146" t="s">
        <v>346</v>
      </c>
      <c r="C25" s="815"/>
      <c r="D25" s="817"/>
      <c r="E25" s="815"/>
      <c r="F25" s="817"/>
      <c r="G25" s="815"/>
      <c r="H25" s="817"/>
      <c r="I25" s="815"/>
      <c r="J25" s="817"/>
      <c r="K25" s="815"/>
      <c r="L25" s="816"/>
      <c r="M25" s="817"/>
    </row>
    <row r="26" spans="2:14" s="144" customFormat="1" ht="25.5" customHeight="1" outlineLevel="1" thickBot="1" x14ac:dyDescent="0.3">
      <c r="B26" s="146" t="s">
        <v>329</v>
      </c>
      <c r="C26" s="828"/>
      <c r="D26" s="829"/>
      <c r="E26" s="828"/>
      <c r="F26" s="829"/>
      <c r="G26" s="828"/>
      <c r="H26" s="829"/>
      <c r="I26" s="828"/>
      <c r="J26" s="829"/>
      <c r="K26" s="828"/>
      <c r="L26" s="830"/>
      <c r="M26" s="829"/>
    </row>
    <row r="27" spans="2:14" s="144" customFormat="1" ht="25.5" customHeight="1" outlineLevel="1" thickBot="1" x14ac:dyDescent="0.3">
      <c r="B27" s="147" t="s">
        <v>238</v>
      </c>
      <c r="C27" s="815"/>
      <c r="D27" s="817"/>
      <c r="E27" s="815"/>
      <c r="F27" s="817"/>
      <c r="G27" s="815"/>
      <c r="H27" s="817"/>
      <c r="I27" s="815"/>
      <c r="J27" s="817"/>
      <c r="K27" s="815"/>
      <c r="L27" s="816"/>
      <c r="M27" s="817"/>
    </row>
    <row r="28" spans="2:14" s="144" customFormat="1" ht="25.5" customHeight="1" outlineLevel="1" thickBot="1" x14ac:dyDescent="0.3">
      <c r="B28" s="146" t="s">
        <v>338</v>
      </c>
      <c r="C28" s="828"/>
      <c r="D28" s="829"/>
      <c r="E28" s="828"/>
      <c r="F28" s="829"/>
      <c r="G28" s="828"/>
      <c r="H28" s="829"/>
      <c r="I28" s="828"/>
      <c r="J28" s="829"/>
      <c r="K28" s="828"/>
      <c r="L28" s="830"/>
      <c r="M28" s="829"/>
    </row>
    <row r="29" spans="2:14" s="144" customFormat="1" ht="25.5" customHeight="1" outlineLevel="1" thickBot="1" x14ac:dyDescent="0.3">
      <c r="B29" s="147" t="s">
        <v>339</v>
      </c>
      <c r="C29" s="815"/>
      <c r="D29" s="817"/>
      <c r="E29" s="815"/>
      <c r="F29" s="817"/>
      <c r="G29" s="815"/>
      <c r="H29" s="817"/>
      <c r="I29" s="815"/>
      <c r="J29" s="817"/>
      <c r="K29" s="815"/>
      <c r="L29" s="816"/>
      <c r="M29" s="817"/>
    </row>
    <row r="30" spans="2:14" s="144" customFormat="1" ht="25.5" customHeight="1" outlineLevel="1" thickBot="1" x14ac:dyDescent="0.3">
      <c r="B30" s="146" t="s">
        <v>239</v>
      </c>
      <c r="C30" s="815"/>
      <c r="D30" s="817"/>
      <c r="E30" s="815"/>
      <c r="F30" s="817"/>
      <c r="G30" s="815"/>
      <c r="H30" s="817"/>
      <c r="I30" s="815"/>
      <c r="J30" s="817"/>
      <c r="K30" s="815"/>
      <c r="L30" s="816"/>
      <c r="M30" s="817"/>
    </row>
    <row r="31" spans="2:14" s="144" customFormat="1" ht="25.5" customHeight="1" outlineLevel="1" thickBot="1" x14ac:dyDescent="0.3">
      <c r="B31" s="148" t="s">
        <v>240</v>
      </c>
      <c r="C31" s="825"/>
      <c r="D31" s="826"/>
      <c r="E31" s="825"/>
      <c r="F31" s="826"/>
      <c r="G31" s="825"/>
      <c r="H31" s="826"/>
      <c r="I31" s="825"/>
      <c r="J31" s="826"/>
      <c r="K31" s="825"/>
      <c r="L31" s="827"/>
      <c r="M31" s="826"/>
    </row>
    <row r="32" spans="2:14" s="144" customFormat="1" ht="25.5" customHeight="1" x14ac:dyDescent="0.25">
      <c r="B32" s="809" t="s">
        <v>340</v>
      </c>
      <c r="C32" s="810"/>
      <c r="D32" s="810"/>
      <c r="E32" s="810"/>
      <c r="F32" s="810"/>
      <c r="G32" s="810"/>
      <c r="H32" s="810"/>
      <c r="I32" s="810"/>
      <c r="J32" s="810"/>
      <c r="K32" s="810"/>
      <c r="L32" s="810"/>
      <c r="M32" s="811"/>
      <c r="N32" s="874" t="s">
        <v>363</v>
      </c>
    </row>
    <row r="33" spans="2:14" s="144" customFormat="1" ht="25.5" customHeight="1" thickBot="1" x14ac:dyDescent="0.3">
      <c r="B33" s="812" t="s">
        <v>341</v>
      </c>
      <c r="C33" s="813"/>
      <c r="D33" s="813"/>
      <c r="E33" s="813"/>
      <c r="F33" s="813"/>
      <c r="G33" s="813"/>
      <c r="H33" s="813"/>
      <c r="I33" s="813"/>
      <c r="J33" s="813"/>
      <c r="K33" s="813"/>
      <c r="L33" s="813"/>
      <c r="M33" s="814"/>
      <c r="N33" s="874"/>
    </row>
    <row r="34" spans="2:14" s="144" customFormat="1" ht="22.5" customHeight="1" thickBot="1" x14ac:dyDescent="0.3">
      <c r="B34" s="149" t="s">
        <v>245</v>
      </c>
      <c r="C34" s="150"/>
      <c r="D34" s="150"/>
      <c r="E34" s="150"/>
      <c r="F34" s="150"/>
      <c r="G34" s="151" t="s">
        <v>342</v>
      </c>
      <c r="H34" s="152"/>
      <c r="I34" s="152"/>
      <c r="J34" s="152"/>
      <c r="K34" s="152"/>
      <c r="L34" s="152"/>
      <c r="M34" s="153"/>
      <c r="N34" s="874"/>
    </row>
    <row r="35" spans="2:14" s="144" customFormat="1" ht="22.5" customHeight="1" thickBot="1" x14ac:dyDescent="0.3">
      <c r="B35" s="815"/>
      <c r="C35" s="816"/>
      <c r="D35" s="816"/>
      <c r="E35" s="816"/>
      <c r="F35" s="816"/>
      <c r="G35" s="815"/>
      <c r="H35" s="816"/>
      <c r="I35" s="816"/>
      <c r="J35" s="816"/>
      <c r="K35" s="816"/>
      <c r="L35" s="816"/>
      <c r="M35" s="817"/>
      <c r="N35" s="874"/>
    </row>
    <row r="36" spans="2:14" s="144" customFormat="1" ht="22.5" customHeight="1" thickBot="1" x14ac:dyDescent="0.3">
      <c r="B36" s="815"/>
      <c r="C36" s="816"/>
      <c r="D36" s="816"/>
      <c r="E36" s="816"/>
      <c r="F36" s="816"/>
      <c r="G36" s="815"/>
      <c r="H36" s="816"/>
      <c r="I36" s="816"/>
      <c r="J36" s="816"/>
      <c r="K36" s="816"/>
      <c r="L36" s="816"/>
      <c r="M36" s="817"/>
      <c r="N36" s="874"/>
    </row>
    <row r="37" spans="2:14" s="144" customFormat="1" ht="22.5" customHeight="1" thickBot="1" x14ac:dyDescent="0.3">
      <c r="B37" s="815"/>
      <c r="C37" s="816"/>
      <c r="D37" s="816"/>
      <c r="E37" s="816"/>
      <c r="F37" s="816"/>
      <c r="G37" s="815"/>
      <c r="H37" s="816"/>
      <c r="I37" s="816"/>
      <c r="J37" s="816"/>
      <c r="K37" s="816"/>
      <c r="L37" s="816"/>
      <c r="M37" s="817"/>
      <c r="N37" s="874"/>
    </row>
    <row r="38" spans="2:14" ht="24.75" customHeight="1" x14ac:dyDescent="0.2">
      <c r="B38" s="818" t="s">
        <v>345</v>
      </c>
      <c r="C38" s="819"/>
      <c r="D38" s="819"/>
      <c r="E38" s="819"/>
      <c r="F38" s="819"/>
      <c r="G38" s="819"/>
      <c r="H38" s="819"/>
      <c r="I38" s="819"/>
      <c r="J38" s="819"/>
      <c r="K38" s="819"/>
      <c r="L38" s="819"/>
      <c r="M38" s="820"/>
      <c r="N38" s="874"/>
    </row>
    <row r="39" spans="2:14" x14ac:dyDescent="0.2">
      <c r="B39" s="154"/>
      <c r="C39" s="155"/>
      <c r="D39" s="155"/>
      <c r="E39" s="155"/>
      <c r="F39" s="155"/>
      <c r="G39" s="155"/>
      <c r="H39" s="155"/>
      <c r="I39" s="155"/>
      <c r="J39" s="155"/>
      <c r="L39" s="155"/>
      <c r="M39" s="156"/>
      <c r="N39" s="874"/>
    </row>
    <row r="40" spans="2:14" s="157" customFormat="1" ht="22.5" customHeight="1" x14ac:dyDescent="0.25">
      <c r="B40" s="158"/>
      <c r="I40" s="157" t="s">
        <v>246</v>
      </c>
      <c r="J40" s="166" t="str">
        <f>IF(INSTRUCCIONES!$I$77="","",INSTRUCCIONES!$I$77)</f>
        <v/>
      </c>
      <c r="M40" s="159"/>
    </row>
    <row r="41" spans="2:14" x14ac:dyDescent="0.2">
      <c r="B41" s="160"/>
      <c r="M41" s="161"/>
    </row>
    <row r="42" spans="2:14" x14ac:dyDescent="0.2">
      <c r="B42" s="160"/>
      <c r="M42" s="161"/>
    </row>
    <row r="43" spans="2:14" x14ac:dyDescent="0.2">
      <c r="B43" s="160"/>
      <c r="M43" s="161"/>
    </row>
    <row r="44" spans="2:14" ht="21" customHeight="1" thickBot="1" x14ac:dyDescent="0.25">
      <c r="B44" s="160"/>
      <c r="C44" s="821"/>
      <c r="D44" s="821"/>
      <c r="E44" s="821"/>
      <c r="F44" s="821"/>
      <c r="G44" s="821"/>
      <c r="I44" s="157" t="s">
        <v>247</v>
      </c>
      <c r="J44" s="162">
        <f ca="1">TODAY()</f>
        <v>45100</v>
      </c>
      <c r="K44" s="807"/>
      <c r="L44" s="807"/>
      <c r="M44" s="808"/>
    </row>
    <row r="45" spans="2:14" ht="21" customHeight="1" thickTop="1" x14ac:dyDescent="0.2">
      <c r="B45" s="160"/>
      <c r="C45" s="807"/>
      <c r="D45" s="807"/>
      <c r="E45" s="807"/>
      <c r="F45" s="807"/>
      <c r="G45" s="807"/>
      <c r="K45" s="807"/>
      <c r="L45" s="807"/>
      <c r="M45" s="808"/>
    </row>
    <row r="46" spans="2:14" ht="13.5" thickBot="1" x14ac:dyDescent="0.25">
      <c r="B46" s="163"/>
      <c r="C46" s="164"/>
      <c r="D46" s="164"/>
      <c r="E46" s="164"/>
      <c r="F46" s="164"/>
      <c r="G46" s="164"/>
      <c r="H46" s="164"/>
      <c r="I46" s="164"/>
      <c r="J46" s="164"/>
      <c r="K46" s="164"/>
      <c r="L46" s="164"/>
      <c r="M46" s="165"/>
    </row>
    <row r="47" spans="2:14" x14ac:dyDescent="0.2">
      <c r="B47" s="160"/>
      <c r="M47" s="161"/>
    </row>
    <row r="48" spans="2:14" x14ac:dyDescent="0.2">
      <c r="B48" s="160"/>
      <c r="M48" s="161"/>
    </row>
    <row r="49" spans="2:13" ht="13.5" thickBot="1" x14ac:dyDescent="0.25">
      <c r="B49" s="163"/>
      <c r="C49" s="164"/>
      <c r="D49" s="164"/>
      <c r="E49" s="164"/>
      <c r="F49" s="164"/>
      <c r="G49" s="164"/>
      <c r="H49" s="164"/>
      <c r="I49" s="164"/>
      <c r="J49" s="164"/>
      <c r="K49" s="164"/>
      <c r="L49" s="164"/>
      <c r="M49" s="165"/>
    </row>
  </sheetData>
  <sheetProtection algorithmName="SHA-512" hashValue="By0ZEPmsxIuxdCHWB+Ugduj6Bo0DZ8cEgbVDjy7YZXa7taEs6r2bleP+y0eOfYqGU2Ndnc0nSx63KywtPtnEfQ==" saltValue="j2epkzQKVcVvr2t4Gnwitg==" spinCount="100000" sheet="1" objects="1" scenarios="1"/>
  <mergeCells count="129">
    <mergeCell ref="N4:N5"/>
    <mergeCell ref="N8:N12"/>
    <mergeCell ref="N13:N22"/>
    <mergeCell ref="N32:N39"/>
    <mergeCell ref="C31:D31"/>
    <mergeCell ref="E31:F31"/>
    <mergeCell ref="G31:H31"/>
    <mergeCell ref="I31:J31"/>
    <mergeCell ref="K31:M31"/>
    <mergeCell ref="C30:D30"/>
    <mergeCell ref="E30:F30"/>
    <mergeCell ref="G30:H30"/>
    <mergeCell ref="I30:J30"/>
    <mergeCell ref="K30:M30"/>
    <mergeCell ref="C29:D29"/>
    <mergeCell ref="E29:F29"/>
    <mergeCell ref="G29:H29"/>
    <mergeCell ref="I29:J29"/>
    <mergeCell ref="K29:M29"/>
    <mergeCell ref="C28:D28"/>
    <mergeCell ref="E28:F28"/>
    <mergeCell ref="G28:H28"/>
    <mergeCell ref="I28:J28"/>
    <mergeCell ref="K28:M28"/>
    <mergeCell ref="C24:D24"/>
    <mergeCell ref="E24:F24"/>
    <mergeCell ref="G24:H24"/>
    <mergeCell ref="I24:J24"/>
    <mergeCell ref="K24:M24"/>
    <mergeCell ref="C27:D27"/>
    <mergeCell ref="E27:F27"/>
    <mergeCell ref="G27:H27"/>
    <mergeCell ref="I27:J27"/>
    <mergeCell ref="K27:M27"/>
    <mergeCell ref="C26:D26"/>
    <mergeCell ref="E26:F26"/>
    <mergeCell ref="G26:H26"/>
    <mergeCell ref="I26:J26"/>
    <mergeCell ref="K26:M26"/>
    <mergeCell ref="B2:M2"/>
    <mergeCell ref="B3:M3"/>
    <mergeCell ref="B4:D4"/>
    <mergeCell ref="E4:G4"/>
    <mergeCell ref="H4:J4"/>
    <mergeCell ref="K4:M4"/>
    <mergeCell ref="B10:E10"/>
    <mergeCell ref="F10:I10"/>
    <mergeCell ref="J10:K10"/>
    <mergeCell ref="L10:M10"/>
    <mergeCell ref="B5:D5"/>
    <mergeCell ref="E5:G5"/>
    <mergeCell ref="H5:J5"/>
    <mergeCell ref="K5:M5"/>
    <mergeCell ref="B6:M6"/>
    <mergeCell ref="B7:M7"/>
    <mergeCell ref="B8:E9"/>
    <mergeCell ref="F8:I9"/>
    <mergeCell ref="J8:M8"/>
    <mergeCell ref="J9:K9"/>
    <mergeCell ref="L9:M9"/>
    <mergeCell ref="B11:E11"/>
    <mergeCell ref="F11:I11"/>
    <mergeCell ref="J11:K11"/>
    <mergeCell ref="L11:M11"/>
    <mergeCell ref="B12:E12"/>
    <mergeCell ref="F12:I12"/>
    <mergeCell ref="J12:K12"/>
    <mergeCell ref="L12:M12"/>
    <mergeCell ref="B13:M13"/>
    <mergeCell ref="B14:M14"/>
    <mergeCell ref="C15:D15"/>
    <mergeCell ref="E15:F15"/>
    <mergeCell ref="G15:H15"/>
    <mergeCell ref="I15:J15"/>
    <mergeCell ref="K15:M15"/>
    <mergeCell ref="C17:D17"/>
    <mergeCell ref="E17:F17"/>
    <mergeCell ref="G17:H17"/>
    <mergeCell ref="I17:J17"/>
    <mergeCell ref="K17:M17"/>
    <mergeCell ref="C16:D16"/>
    <mergeCell ref="E16:F16"/>
    <mergeCell ref="G16:H16"/>
    <mergeCell ref="I16:J16"/>
    <mergeCell ref="K16:M16"/>
    <mergeCell ref="C19:D19"/>
    <mergeCell ref="E19:F19"/>
    <mergeCell ref="G19:H19"/>
    <mergeCell ref="I19:J19"/>
    <mergeCell ref="K19:M19"/>
    <mergeCell ref="C18:D18"/>
    <mergeCell ref="E18:F18"/>
    <mergeCell ref="G18:H18"/>
    <mergeCell ref="I18:J18"/>
    <mergeCell ref="K18:M18"/>
    <mergeCell ref="C20:D20"/>
    <mergeCell ref="E20:F20"/>
    <mergeCell ref="G20:H20"/>
    <mergeCell ref="I20:J20"/>
    <mergeCell ref="K20:M20"/>
    <mergeCell ref="C21:D21"/>
    <mergeCell ref="E21:F21"/>
    <mergeCell ref="G21:H21"/>
    <mergeCell ref="I21:J21"/>
    <mergeCell ref="K21:M21"/>
    <mergeCell ref="C22:D22"/>
    <mergeCell ref="E22:F22"/>
    <mergeCell ref="G22:H22"/>
    <mergeCell ref="I22:J22"/>
    <mergeCell ref="K22:M22"/>
    <mergeCell ref="C45:G45"/>
    <mergeCell ref="K45:M45"/>
    <mergeCell ref="B32:M32"/>
    <mergeCell ref="B33:M33"/>
    <mergeCell ref="B35:F35"/>
    <mergeCell ref="G35:M35"/>
    <mergeCell ref="B36:F36"/>
    <mergeCell ref="G36:M36"/>
    <mergeCell ref="B37:F37"/>
    <mergeCell ref="G37:M37"/>
    <mergeCell ref="B38:M38"/>
    <mergeCell ref="C44:G44"/>
    <mergeCell ref="K44:M44"/>
    <mergeCell ref="C25:D25"/>
    <mergeCell ref="E25:F25"/>
    <mergeCell ref="G25:H25"/>
    <mergeCell ref="I25:J25"/>
    <mergeCell ref="K25:M25"/>
    <mergeCell ref="B23:M23"/>
  </mergeCells>
  <conditionalFormatting sqref="C44:C45">
    <cfRule type="cellIs" dxfId="4" priority="2" operator="equal">
      <formula>0</formula>
    </cfRule>
  </conditionalFormatting>
  <conditionalFormatting sqref="K44:M45">
    <cfRule type="cellIs" dxfId="3" priority="1" operator="equal">
      <formula>0</formula>
    </cfRule>
  </conditionalFormatting>
  <pageMargins left="0.7" right="0.7" top="0.75" bottom="0.75" header="0.3" footer="0.3"/>
  <pageSetup scale="55" orientation="portrait" horizontalDpi="200" verticalDpi="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tabColor rgb="FFFF0000"/>
    <pageSetUpPr fitToPage="1"/>
  </sheetPr>
  <dimension ref="A1:U44"/>
  <sheetViews>
    <sheetView showGridLines="0" workbookViewId="0">
      <selection activeCell="F4" sqref="F4:U4"/>
    </sheetView>
  </sheetViews>
  <sheetFormatPr baseColWidth="10" defaultColWidth="11.42578125" defaultRowHeight="12" x14ac:dyDescent="0.25"/>
  <cols>
    <col min="1" max="3" width="3.28515625" style="82" customWidth="1"/>
    <col min="4" max="4" width="2.85546875" style="82" customWidth="1"/>
    <col min="5" max="5" width="13.28515625" style="82" customWidth="1"/>
    <col min="6" max="8" width="3" style="82" customWidth="1"/>
    <col min="9" max="9" width="16.85546875" style="82" customWidth="1"/>
    <col min="10" max="10" width="3.28515625" style="82" customWidth="1"/>
    <col min="11" max="11" width="10" style="82" customWidth="1"/>
    <col min="12" max="12" width="5.28515625" style="82" customWidth="1"/>
    <col min="13" max="13" width="13" style="82" customWidth="1"/>
    <col min="14" max="14" width="4.7109375" style="82" customWidth="1"/>
    <col min="15" max="15" width="3" style="82" customWidth="1"/>
    <col min="16" max="16" width="13.42578125" style="82" customWidth="1"/>
    <col min="17" max="17" width="6.140625" style="82" customWidth="1"/>
    <col min="18" max="19" width="3.5703125" style="82" customWidth="1"/>
    <col min="20" max="20" width="4" style="82" customWidth="1"/>
    <col min="21" max="21" width="7.85546875" style="82" customWidth="1"/>
    <col min="22" max="22" width="3" style="82" customWidth="1"/>
    <col min="23" max="16384" width="11.42578125" style="82"/>
  </cols>
  <sheetData>
    <row r="1" spans="1:21" ht="87.75" customHeight="1" x14ac:dyDescent="0.25">
      <c r="A1" s="594"/>
      <c r="B1" s="595"/>
      <c r="C1" s="595"/>
      <c r="D1" s="595"/>
      <c r="E1" s="595"/>
      <c r="F1" s="595"/>
      <c r="G1" s="595"/>
      <c r="H1" s="595"/>
      <c r="I1" s="595"/>
      <c r="J1" s="595"/>
      <c r="K1" s="595"/>
      <c r="L1" s="595"/>
      <c r="M1" s="595"/>
      <c r="N1" s="595"/>
      <c r="O1" s="595"/>
      <c r="P1" s="595"/>
      <c r="Q1" s="595"/>
      <c r="R1" s="595"/>
      <c r="S1" s="595"/>
      <c r="T1" s="595"/>
      <c r="U1" s="743"/>
    </row>
    <row r="2" spans="1:21" ht="19.5" customHeight="1" x14ac:dyDescent="0.25">
      <c r="A2" s="909" t="s">
        <v>153</v>
      </c>
      <c r="B2" s="910"/>
      <c r="C2" s="910"/>
      <c r="D2" s="910"/>
      <c r="E2" s="910"/>
      <c r="F2" s="910"/>
      <c r="G2" s="910"/>
      <c r="H2" s="910"/>
      <c r="I2" s="910"/>
      <c r="J2" s="910"/>
      <c r="K2" s="910"/>
      <c r="L2" s="910"/>
      <c r="M2" s="910"/>
      <c r="N2" s="910"/>
      <c r="O2" s="910"/>
      <c r="P2" s="910"/>
      <c r="Q2" s="910"/>
      <c r="R2" s="910"/>
      <c r="S2" s="910"/>
      <c r="T2" s="910"/>
      <c r="U2" s="911"/>
    </row>
    <row r="3" spans="1:21" ht="22.5" customHeight="1" x14ac:dyDescent="0.25">
      <c r="A3" s="740" t="s">
        <v>45</v>
      </c>
      <c r="B3" s="741"/>
      <c r="C3" s="741"/>
      <c r="D3" s="741"/>
      <c r="E3" s="741"/>
      <c r="F3" s="741"/>
      <c r="G3" s="741"/>
      <c r="H3" s="741"/>
      <c r="I3" s="741"/>
      <c r="J3" s="741"/>
      <c r="K3" s="741"/>
      <c r="L3" s="741"/>
      <c r="M3" s="899" t="str">
        <f>MID('Form. Apertura Caja Ahorro PN'!L2,1,35)</f>
        <v/>
      </c>
      <c r="N3" s="899"/>
      <c r="O3" s="899"/>
      <c r="P3" s="899"/>
      <c r="Q3" s="899"/>
      <c r="R3" s="298"/>
      <c r="S3" s="900">
        <f ca="1">NOW()</f>
        <v>45100.557205324076</v>
      </c>
      <c r="T3" s="900"/>
      <c r="U3" s="901"/>
    </row>
    <row r="4" spans="1:21" s="7" customFormat="1" ht="29.25" customHeight="1" x14ac:dyDescent="0.25">
      <c r="A4" s="519" t="s">
        <v>268</v>
      </c>
      <c r="B4" s="429"/>
      <c r="C4" s="429"/>
      <c r="D4" s="429"/>
      <c r="E4" s="429"/>
      <c r="F4" s="882" t="str">
        <f>IF(INSTRUCCIONES!J34="","",INSTRUCCIONES!J34)</f>
        <v/>
      </c>
      <c r="G4" s="882"/>
      <c r="H4" s="882"/>
      <c r="I4" s="882"/>
      <c r="J4" s="882"/>
      <c r="K4" s="882"/>
      <c r="L4" s="882"/>
      <c r="M4" s="882"/>
      <c r="N4" s="882"/>
      <c r="O4" s="882"/>
      <c r="P4" s="882"/>
      <c r="Q4" s="882"/>
      <c r="R4" s="882"/>
      <c r="S4" s="882"/>
      <c r="T4" s="882"/>
      <c r="U4" s="883"/>
    </row>
    <row r="5" spans="1:21" s="7" customFormat="1" ht="30" customHeight="1" x14ac:dyDescent="0.25">
      <c r="A5" s="210" t="s">
        <v>53</v>
      </c>
      <c r="B5" s="211"/>
      <c r="C5" s="211"/>
      <c r="D5" s="211"/>
      <c r="E5" s="211"/>
      <c r="F5" s="892" t="str">
        <f>IF(INSTRUCCIONES!J35="","",INSTRUCCIONES!J35)</f>
        <v/>
      </c>
      <c r="G5" s="892"/>
      <c r="H5" s="892"/>
      <c r="I5" s="892"/>
      <c r="J5" s="892"/>
      <c r="K5" s="892"/>
      <c r="L5" s="299" t="str">
        <f>IF(INSTRUCCIONES!Q35="","",INSTRUCCIONES!Q35)</f>
        <v/>
      </c>
      <c r="M5" s="889" t="s">
        <v>149</v>
      </c>
      <c r="N5" s="890"/>
      <c r="O5" s="905" t="str">
        <f>IF(INSTRUCCIONES!Q49="","",INSTRUCCIONES!Q49)</f>
        <v/>
      </c>
      <c r="P5" s="903"/>
      <c r="Q5" s="903"/>
      <c r="R5" s="903"/>
      <c r="S5" s="903"/>
      <c r="T5" s="903"/>
      <c r="U5" s="904"/>
    </row>
    <row r="6" spans="1:21" ht="23.25" customHeight="1" x14ac:dyDescent="0.25">
      <c r="A6" s="740" t="s">
        <v>18</v>
      </c>
      <c r="B6" s="741"/>
      <c r="C6" s="741"/>
      <c r="D6" s="741"/>
      <c r="E6" s="741"/>
      <c r="F6" s="741"/>
      <c r="G6" s="741"/>
      <c r="H6" s="741"/>
      <c r="I6" s="741"/>
      <c r="J6" s="741"/>
      <c r="K6" s="741"/>
      <c r="L6" s="741"/>
      <c r="M6" s="741"/>
      <c r="N6" s="741"/>
      <c r="O6" s="741"/>
      <c r="P6" s="741"/>
      <c r="Q6" s="741"/>
      <c r="R6" s="741"/>
      <c r="S6" s="741"/>
      <c r="T6" s="741"/>
      <c r="U6" s="742"/>
    </row>
    <row r="7" spans="1:21" ht="22.5" customHeight="1" x14ac:dyDescent="0.25">
      <c r="A7" s="581" t="s">
        <v>69</v>
      </c>
      <c r="B7" s="356"/>
      <c r="C7" s="356"/>
      <c r="D7" s="356"/>
      <c r="E7" s="356"/>
      <c r="F7" s="356"/>
      <c r="G7" s="356"/>
      <c r="H7" s="356"/>
      <c r="I7" s="356"/>
      <c r="J7" s="356"/>
      <c r="K7" s="356"/>
      <c r="L7" s="356"/>
      <c r="M7" s="356"/>
      <c r="N7" s="356"/>
      <c r="O7" s="356"/>
      <c r="P7" s="356"/>
      <c r="Q7" s="356"/>
      <c r="R7" s="356"/>
      <c r="S7" s="356"/>
      <c r="T7" s="356"/>
      <c r="U7" s="582"/>
    </row>
    <row r="8" spans="1:21" ht="22.5" customHeight="1" x14ac:dyDescent="0.25">
      <c r="A8" s="581"/>
      <c r="B8" s="356"/>
      <c r="C8" s="356"/>
      <c r="D8" s="356"/>
      <c r="E8" s="356"/>
      <c r="F8" s="356"/>
      <c r="G8" s="356"/>
      <c r="H8" s="356"/>
      <c r="I8" s="356"/>
      <c r="J8" s="356"/>
      <c r="K8" s="356"/>
      <c r="L8" s="356"/>
      <c r="M8" s="356"/>
      <c r="N8" s="356"/>
      <c r="O8" s="356"/>
      <c r="P8" s="356"/>
      <c r="Q8" s="356"/>
      <c r="R8" s="356"/>
      <c r="S8" s="356"/>
      <c r="T8" s="356"/>
      <c r="U8" s="582"/>
    </row>
    <row r="9" spans="1:21" ht="22.5" customHeight="1" x14ac:dyDescent="0.25">
      <c r="A9" s="581"/>
      <c r="B9" s="356"/>
      <c r="C9" s="356"/>
      <c r="D9" s="356"/>
      <c r="E9" s="356"/>
      <c r="F9" s="356"/>
      <c r="G9" s="356"/>
      <c r="H9" s="356"/>
      <c r="I9" s="356"/>
      <c r="J9" s="356"/>
      <c r="K9" s="356"/>
      <c r="L9" s="356"/>
      <c r="M9" s="356"/>
      <c r="N9" s="356"/>
      <c r="O9" s="356"/>
      <c r="P9" s="356"/>
      <c r="Q9" s="356"/>
      <c r="R9" s="356"/>
      <c r="S9" s="356"/>
      <c r="T9" s="356"/>
      <c r="U9" s="582"/>
    </row>
    <row r="10" spans="1:21" ht="22.5" customHeight="1" x14ac:dyDescent="0.25">
      <c r="A10" s="581"/>
      <c r="B10" s="356"/>
      <c r="C10" s="356"/>
      <c r="D10" s="356"/>
      <c r="E10" s="356"/>
      <c r="F10" s="356"/>
      <c r="G10" s="356"/>
      <c r="H10" s="356"/>
      <c r="I10" s="356"/>
      <c r="J10" s="356"/>
      <c r="K10" s="356"/>
      <c r="L10" s="356"/>
      <c r="M10" s="356"/>
      <c r="N10" s="356"/>
      <c r="O10" s="356"/>
      <c r="P10" s="356"/>
      <c r="Q10" s="356"/>
      <c r="R10" s="356"/>
      <c r="S10" s="356"/>
      <c r="T10" s="356"/>
      <c r="U10" s="582"/>
    </row>
    <row r="11" spans="1:21" s="42" customFormat="1" ht="24.75" customHeight="1" x14ac:dyDescent="0.25">
      <c r="A11" s="740" t="s">
        <v>46</v>
      </c>
      <c r="B11" s="741"/>
      <c r="C11" s="741"/>
      <c r="D11" s="741"/>
      <c r="E11" s="741"/>
      <c r="F11" s="741"/>
      <c r="G11" s="741"/>
      <c r="H11" s="741"/>
      <c r="I11" s="741"/>
      <c r="J11" s="741"/>
      <c r="K11" s="741"/>
      <c r="L11" s="741"/>
      <c r="M11" s="741"/>
      <c r="N11" s="741"/>
      <c r="O11" s="741"/>
      <c r="P11" s="741"/>
      <c r="Q11" s="741"/>
      <c r="R11" s="741"/>
      <c r="S11" s="741"/>
      <c r="T11" s="741"/>
      <c r="U11" s="742"/>
    </row>
    <row r="12" spans="1:21" s="7" customFormat="1" ht="18" customHeight="1" x14ac:dyDescent="0.25">
      <c r="A12" s="568" t="s">
        <v>57</v>
      </c>
      <c r="B12" s="569"/>
      <c r="C12" s="569"/>
      <c r="D12" s="569"/>
      <c r="E12" s="569"/>
      <c r="F12" s="569"/>
      <c r="G12" s="569"/>
      <c r="H12" s="569"/>
      <c r="I12" s="569"/>
      <c r="J12" s="569"/>
      <c r="K12" s="569"/>
      <c r="L12" s="569"/>
      <c r="M12" s="569"/>
      <c r="N12" s="569"/>
      <c r="O12" s="569"/>
      <c r="P12" s="569"/>
      <c r="Q12" s="569"/>
      <c r="R12" s="569"/>
      <c r="S12" s="569"/>
      <c r="T12" s="891"/>
      <c r="U12" s="300"/>
    </row>
    <row r="13" spans="1:21" ht="18" customHeight="1" x14ac:dyDescent="0.25">
      <c r="A13" s="568" t="s">
        <v>58</v>
      </c>
      <c r="B13" s="569"/>
      <c r="C13" s="569"/>
      <c r="D13" s="569"/>
      <c r="E13" s="569"/>
      <c r="F13" s="569"/>
      <c r="G13" s="569"/>
      <c r="H13" s="569"/>
      <c r="I13" s="569"/>
      <c r="J13" s="569"/>
      <c r="K13" s="569"/>
      <c r="L13" s="569"/>
      <c r="M13" s="569"/>
      <c r="N13" s="569"/>
      <c r="O13" s="569"/>
      <c r="P13" s="569"/>
      <c r="Q13" s="569"/>
      <c r="R13" s="569"/>
      <c r="S13" s="569"/>
      <c r="T13" s="891"/>
      <c r="U13" s="300"/>
    </row>
    <row r="14" spans="1:21" s="42" customFormat="1" ht="22.5" customHeight="1" x14ac:dyDescent="0.25">
      <c r="A14" s="740" t="s">
        <v>278</v>
      </c>
      <c r="B14" s="741"/>
      <c r="C14" s="741"/>
      <c r="D14" s="741"/>
      <c r="E14" s="741"/>
      <c r="F14" s="741"/>
      <c r="G14" s="741"/>
      <c r="H14" s="741"/>
      <c r="I14" s="741"/>
      <c r="J14" s="741"/>
      <c r="K14" s="741"/>
      <c r="L14" s="741"/>
      <c r="M14" s="741"/>
      <c r="N14" s="741"/>
      <c r="O14" s="741"/>
      <c r="P14" s="741"/>
      <c r="Q14" s="741"/>
      <c r="R14" s="741"/>
      <c r="S14" s="741"/>
      <c r="T14" s="741"/>
      <c r="U14" s="742"/>
    </row>
    <row r="15" spans="1:21" s="42" customFormat="1" ht="22.5" customHeight="1" x14ac:dyDescent="0.25">
      <c r="A15" s="74" t="s">
        <v>273</v>
      </c>
      <c r="B15" s="207"/>
      <c r="C15" s="207"/>
      <c r="D15" s="207"/>
      <c r="E15" s="207"/>
      <c r="F15" s="207"/>
      <c r="G15" s="207"/>
      <c r="H15" s="207"/>
      <c r="I15" s="302"/>
      <c r="J15" s="207"/>
      <c r="K15" s="207"/>
      <c r="L15" s="207"/>
      <c r="M15" s="207"/>
      <c r="N15" s="207"/>
      <c r="O15" s="207"/>
      <c r="P15" s="207"/>
      <c r="Q15" s="207"/>
      <c r="R15" s="207"/>
      <c r="S15" s="207"/>
      <c r="T15" s="207"/>
      <c r="U15" s="209"/>
    </row>
    <row r="16" spans="1:21" s="7" customFormat="1" ht="33.75" customHeight="1" x14ac:dyDescent="0.25">
      <c r="A16" s="912"/>
      <c r="B16" s="913"/>
      <c r="C16" s="913"/>
      <c r="D16" s="913"/>
      <c r="E16" s="913"/>
      <c r="F16" s="913"/>
      <c r="G16" s="913"/>
      <c r="H16" s="913"/>
      <c r="I16" s="913"/>
      <c r="J16" s="913"/>
      <c r="K16" s="913"/>
      <c r="L16" s="913"/>
      <c r="M16" s="913"/>
      <c r="N16" s="913"/>
      <c r="O16" s="913"/>
      <c r="P16" s="913"/>
      <c r="Q16" s="913"/>
      <c r="R16" s="913"/>
      <c r="S16" s="913"/>
      <c r="T16" s="913"/>
      <c r="U16" s="914"/>
    </row>
    <row r="17" spans="1:21" ht="9" customHeight="1" thickBot="1" x14ac:dyDescent="0.3">
      <c r="A17" s="519"/>
      <c r="B17" s="429"/>
      <c r="C17" s="429"/>
      <c r="D17" s="429"/>
      <c r="E17" s="429"/>
      <c r="F17" s="429"/>
      <c r="G17" s="429"/>
      <c r="H17" s="429"/>
      <c r="I17" s="429"/>
      <c r="J17" s="429"/>
      <c r="K17" s="429"/>
      <c r="L17" s="429"/>
      <c r="M17" s="429"/>
      <c r="N17" s="429"/>
      <c r="O17" s="429"/>
      <c r="P17" s="429"/>
      <c r="Q17" s="429"/>
      <c r="R17" s="304"/>
      <c r="S17" s="211"/>
      <c r="T17" s="211"/>
      <c r="U17" s="305"/>
    </row>
    <row r="18" spans="1:21" ht="22.5" customHeight="1" thickTop="1" x14ac:dyDescent="0.25">
      <c r="A18" s="306"/>
      <c r="B18" s="307"/>
      <c r="C18" s="307"/>
      <c r="D18" s="307"/>
      <c r="E18" s="307"/>
      <c r="F18" s="307"/>
      <c r="G18" s="307"/>
      <c r="H18" s="308"/>
      <c r="I18" s="309"/>
      <c r="J18" s="309"/>
      <c r="K18" s="309"/>
      <c r="L18" s="309"/>
      <c r="M18" s="309"/>
      <c r="N18" s="309"/>
      <c r="O18" s="310"/>
      <c r="P18" s="307"/>
      <c r="Q18" s="307"/>
      <c r="R18" s="304"/>
      <c r="S18" s="211"/>
      <c r="T18" s="211"/>
      <c r="U18" s="305"/>
    </row>
    <row r="19" spans="1:21" ht="22.5" customHeight="1" x14ac:dyDescent="0.25">
      <c r="A19" s="306"/>
      <c r="B19" s="307"/>
      <c r="C19" s="307"/>
      <c r="D19" s="307"/>
      <c r="E19" s="307"/>
      <c r="F19" s="307"/>
      <c r="G19" s="307"/>
      <c r="H19" s="311"/>
      <c r="I19" s="307"/>
      <c r="J19" s="307"/>
      <c r="K19" s="307"/>
      <c r="L19" s="307"/>
      <c r="M19" s="307"/>
      <c r="N19" s="307"/>
      <c r="O19" s="312"/>
      <c r="P19" s="307"/>
      <c r="Q19" s="307"/>
      <c r="R19" s="304"/>
      <c r="S19" s="211"/>
      <c r="T19" s="211"/>
      <c r="U19" s="305"/>
    </row>
    <row r="20" spans="1:21" ht="12.75" x14ac:dyDescent="0.25">
      <c r="A20" s="36"/>
      <c r="B20" s="17"/>
      <c r="C20" s="17"/>
      <c r="D20" s="17"/>
      <c r="E20" s="17"/>
      <c r="F20" s="17"/>
      <c r="G20" s="17"/>
      <c r="H20" s="236"/>
      <c r="I20" s="17"/>
      <c r="J20" s="17"/>
      <c r="K20" s="17"/>
      <c r="L20" s="17"/>
      <c r="M20" s="17"/>
      <c r="N20" s="17"/>
      <c r="O20" s="237"/>
      <c r="P20" s="17"/>
      <c r="Q20" s="17"/>
      <c r="R20" s="17"/>
      <c r="S20" s="17"/>
      <c r="T20" s="17"/>
      <c r="U20" s="227"/>
    </row>
    <row r="21" spans="1:21" ht="23.45" customHeight="1" x14ac:dyDescent="0.25">
      <c r="A21" s="36"/>
      <c r="B21" s="17"/>
      <c r="C21" s="17"/>
      <c r="D21" s="17"/>
      <c r="E21" s="17"/>
      <c r="F21" s="17"/>
      <c r="G21" s="17"/>
      <c r="H21" s="236"/>
      <c r="I21" s="17"/>
      <c r="J21" s="17"/>
      <c r="K21" s="17"/>
      <c r="L21" s="17"/>
      <c r="M21" s="17"/>
      <c r="N21" s="17"/>
      <c r="O21" s="237"/>
      <c r="P21" s="17"/>
      <c r="Q21" s="17"/>
      <c r="R21" s="17"/>
      <c r="S21" s="17"/>
      <c r="T21" s="17"/>
      <c r="U21" s="227"/>
    </row>
    <row r="22" spans="1:21" ht="12.75" x14ac:dyDescent="0.25">
      <c r="A22" s="36"/>
      <c r="B22" s="17"/>
      <c r="C22" s="17"/>
      <c r="D22" s="17"/>
      <c r="E22" s="17"/>
      <c r="F22" s="17"/>
      <c r="G22" s="17"/>
      <c r="H22" s="236"/>
      <c r="I22" s="17"/>
      <c r="J22" s="17"/>
      <c r="K22" s="17"/>
      <c r="L22" s="17"/>
      <c r="M22" s="17"/>
      <c r="N22" s="17"/>
      <c r="O22" s="237"/>
      <c r="P22" s="17"/>
      <c r="Q22" s="17"/>
      <c r="R22" s="17"/>
      <c r="S22" s="17"/>
      <c r="T22" s="17"/>
      <c r="U22" s="227"/>
    </row>
    <row r="23" spans="1:21" ht="12.75" x14ac:dyDescent="0.25">
      <c r="A23" s="36"/>
      <c r="B23" s="17"/>
      <c r="C23" s="17"/>
      <c r="D23" s="17"/>
      <c r="E23" s="17"/>
      <c r="F23" s="17"/>
      <c r="G23" s="17"/>
      <c r="H23" s="236"/>
      <c r="I23" s="17"/>
      <c r="J23" s="17"/>
      <c r="K23" s="17"/>
      <c r="L23" s="17"/>
      <c r="M23" s="17"/>
      <c r="N23" s="17"/>
      <c r="O23" s="237"/>
      <c r="P23" s="17"/>
      <c r="Q23" s="17"/>
      <c r="R23" s="17"/>
      <c r="S23" s="17"/>
      <c r="T23" s="17"/>
      <c r="U23" s="227"/>
    </row>
    <row r="24" spans="1:21" ht="12.75" x14ac:dyDescent="0.25">
      <c r="A24" s="36"/>
      <c r="B24" s="17"/>
      <c r="C24" s="17"/>
      <c r="D24" s="17"/>
      <c r="E24" s="17"/>
      <c r="F24" s="17"/>
      <c r="G24" s="17"/>
      <c r="H24" s="236"/>
      <c r="I24" s="17"/>
      <c r="J24" s="17"/>
      <c r="K24" s="17"/>
      <c r="L24" s="17"/>
      <c r="M24" s="17"/>
      <c r="N24" s="17"/>
      <c r="O24" s="237"/>
      <c r="P24" s="17"/>
      <c r="Q24" s="17"/>
      <c r="R24" s="17"/>
      <c r="S24" s="17"/>
      <c r="T24" s="17"/>
      <c r="U24" s="227"/>
    </row>
    <row r="25" spans="1:21" ht="13.5" thickBot="1" x14ac:dyDescent="0.3">
      <c r="A25" s="36"/>
      <c r="B25" s="17"/>
      <c r="C25" s="17"/>
      <c r="D25" s="17"/>
      <c r="E25" s="17"/>
      <c r="F25" s="17"/>
      <c r="G25" s="17"/>
      <c r="H25" s="239"/>
      <c r="I25" s="240"/>
      <c r="J25" s="240"/>
      <c r="K25" s="240"/>
      <c r="L25" s="240"/>
      <c r="M25" s="240"/>
      <c r="N25" s="240"/>
      <c r="O25" s="242"/>
      <c r="P25" s="17"/>
      <c r="Q25" s="17"/>
      <c r="R25" s="17"/>
      <c r="S25" s="17"/>
      <c r="T25" s="17"/>
      <c r="U25" s="227"/>
    </row>
    <row r="26" spans="1:21" ht="14.45" customHeight="1" thickTop="1" x14ac:dyDescent="0.25">
      <c r="A26" s="36"/>
      <c r="B26" s="17"/>
      <c r="C26" s="17"/>
      <c r="D26" s="17"/>
      <c r="E26" s="17"/>
      <c r="F26" s="17"/>
      <c r="G26" s="17"/>
      <c r="H26" s="672" t="s">
        <v>279</v>
      </c>
      <c r="I26" s="672"/>
      <c r="J26" s="672"/>
      <c r="K26" s="672"/>
      <c r="L26" s="672"/>
      <c r="M26" s="672"/>
      <c r="N26" s="672"/>
      <c r="O26" s="672"/>
      <c r="P26" s="17"/>
      <c r="Q26" s="17"/>
      <c r="R26" s="17"/>
      <c r="S26" s="17"/>
      <c r="T26" s="17"/>
      <c r="U26" s="227"/>
    </row>
    <row r="27" spans="1:21" ht="10.9" customHeight="1" x14ac:dyDescent="0.25">
      <c r="A27" s="36"/>
      <c r="B27" s="17"/>
      <c r="C27" s="17"/>
      <c r="D27" s="17"/>
      <c r="E27" s="17"/>
      <c r="F27" s="17"/>
      <c r="G27" s="17"/>
      <c r="H27" s="17"/>
      <c r="I27" s="17"/>
      <c r="J27" s="17"/>
      <c r="K27" s="17"/>
      <c r="L27" s="172"/>
      <c r="M27" s="17"/>
      <c r="N27" s="17"/>
      <c r="O27" s="17"/>
      <c r="P27" s="17"/>
      <c r="Q27" s="17"/>
      <c r="R27" s="17"/>
      <c r="S27" s="17"/>
      <c r="T27" s="17"/>
      <c r="U27" s="227"/>
    </row>
    <row r="28" spans="1:21" ht="27.75" customHeight="1" x14ac:dyDescent="0.25">
      <c r="A28" s="36"/>
      <c r="B28" s="17"/>
      <c r="C28" s="17"/>
      <c r="D28" s="17"/>
      <c r="E28" s="878" t="s">
        <v>10</v>
      </c>
      <c r="F28" s="878"/>
      <c r="G28" s="878"/>
      <c r="H28" s="556" t="str">
        <f>F4</f>
        <v/>
      </c>
      <c r="I28" s="557"/>
      <c r="J28" s="557"/>
      <c r="K28" s="557"/>
      <c r="L28" s="557"/>
      <c r="M28" s="557"/>
      <c r="N28" s="557"/>
      <c r="O28" s="558"/>
      <c r="P28" s="17"/>
      <c r="Q28" s="17"/>
      <c r="R28" s="17"/>
      <c r="S28" s="17"/>
      <c r="T28" s="17"/>
      <c r="U28" s="227"/>
    </row>
    <row r="29" spans="1:21" ht="24.75" customHeight="1" x14ac:dyDescent="0.25">
      <c r="A29" s="36"/>
      <c r="B29" s="17"/>
      <c r="C29" s="17"/>
      <c r="D29" s="17"/>
      <c r="E29" s="884" t="s">
        <v>274</v>
      </c>
      <c r="F29" s="884"/>
      <c r="G29" s="884"/>
      <c r="H29" s="875" t="str">
        <f>""&amp;L5&amp;" "&amp;F5&amp;" "</f>
        <v xml:space="preserve">  </v>
      </c>
      <c r="I29" s="876"/>
      <c r="J29" s="876"/>
      <c r="K29" s="876"/>
      <c r="L29" s="876"/>
      <c r="M29" s="876"/>
      <c r="N29" s="876"/>
      <c r="O29" s="877"/>
      <c r="P29" s="313"/>
      <c r="Q29" s="885"/>
      <c r="R29" s="885"/>
      <c r="S29" s="17"/>
      <c r="T29" s="17"/>
      <c r="U29" s="227"/>
    </row>
    <row r="30" spans="1:21" ht="20.25" customHeight="1" x14ac:dyDescent="0.25">
      <c r="A30" s="36"/>
      <c r="B30" s="17"/>
      <c r="C30" s="17"/>
      <c r="D30" s="17"/>
      <c r="E30" s="878" t="s">
        <v>9</v>
      </c>
      <c r="F30" s="878"/>
      <c r="G30" s="878"/>
      <c r="H30" s="879">
        <f ca="1">TODAY()</f>
        <v>45100</v>
      </c>
      <c r="I30" s="880"/>
      <c r="J30" s="880"/>
      <c r="K30" s="880"/>
      <c r="L30" s="880"/>
      <c r="M30" s="880"/>
      <c r="N30" s="880"/>
      <c r="O30" s="881"/>
      <c r="P30" s="17"/>
      <c r="Q30" s="17"/>
      <c r="R30" s="17"/>
      <c r="S30" s="17"/>
      <c r="T30" s="17"/>
      <c r="U30" s="227"/>
    </row>
    <row r="31" spans="1:21" ht="12.75" x14ac:dyDescent="0.25">
      <c r="A31" s="36"/>
      <c r="B31" s="17"/>
      <c r="C31" s="17"/>
      <c r="D31" s="17"/>
      <c r="E31" s="17"/>
      <c r="F31" s="17"/>
      <c r="G31" s="17"/>
      <c r="H31" s="17"/>
      <c r="I31" s="17"/>
      <c r="J31" s="17"/>
      <c r="K31" s="17"/>
      <c r="L31" s="17"/>
      <c r="M31" s="17"/>
      <c r="N31" s="17"/>
      <c r="O31" s="17"/>
      <c r="P31" s="17"/>
      <c r="Q31" s="17"/>
      <c r="R31" s="17"/>
      <c r="S31" s="17"/>
      <c r="T31" s="17"/>
      <c r="U31" s="227"/>
    </row>
    <row r="32" spans="1:21" ht="33.75" customHeight="1" thickBot="1" x14ac:dyDescent="0.3">
      <c r="A32" s="281"/>
      <c r="B32" s="282"/>
      <c r="C32" s="282"/>
      <c r="D32" s="282"/>
      <c r="E32" s="282"/>
      <c r="F32" s="282"/>
      <c r="G32" s="282"/>
      <c r="H32" s="282"/>
      <c r="I32" s="282"/>
      <c r="J32" s="282"/>
      <c r="K32" s="282"/>
      <c r="L32" s="282"/>
      <c r="M32" s="282"/>
      <c r="N32" s="282"/>
      <c r="O32" s="282"/>
      <c r="P32" s="282"/>
      <c r="Q32" s="282"/>
      <c r="R32" s="282"/>
      <c r="S32" s="282"/>
      <c r="T32" s="282"/>
      <c r="U32" s="283"/>
    </row>
    <row r="33" spans="1:21" ht="12.75" x14ac:dyDescent="0.25">
      <c r="A33" s="17"/>
      <c r="B33" s="17"/>
      <c r="C33" s="17"/>
      <c r="D33" s="17"/>
      <c r="E33" s="17"/>
      <c r="F33" s="17"/>
      <c r="G33" s="17"/>
      <c r="H33" s="17"/>
      <c r="I33" s="17"/>
      <c r="J33" s="17"/>
      <c r="K33" s="17"/>
      <c r="L33" s="17"/>
      <c r="M33" s="17"/>
      <c r="N33" s="17"/>
      <c r="O33" s="17"/>
      <c r="P33" s="17"/>
      <c r="Q33" s="17"/>
      <c r="R33" s="17"/>
      <c r="S33" s="17"/>
      <c r="T33" s="17"/>
      <c r="U33" s="17"/>
    </row>
    <row r="34" spans="1:21" ht="12.75" x14ac:dyDescent="0.25">
      <c r="A34" s="17"/>
      <c r="B34" s="17"/>
      <c r="C34" s="17"/>
      <c r="D34" s="17"/>
      <c r="E34" s="17"/>
      <c r="F34" s="17"/>
      <c r="G34" s="17"/>
      <c r="H34" s="17"/>
      <c r="I34" s="17"/>
      <c r="J34" s="17"/>
      <c r="K34" s="17"/>
      <c r="L34" s="17"/>
      <c r="M34" s="17"/>
      <c r="N34" s="17"/>
      <c r="O34" s="17"/>
      <c r="P34" s="17"/>
      <c r="Q34" s="17"/>
      <c r="R34" s="17"/>
      <c r="S34" s="17"/>
      <c r="T34" s="17"/>
      <c r="U34" s="17"/>
    </row>
    <row r="35" spans="1:21" ht="12.75" x14ac:dyDescent="0.25">
      <c r="A35" s="17"/>
      <c r="B35" s="17"/>
      <c r="C35" s="17"/>
      <c r="D35" s="17"/>
      <c r="E35" s="17"/>
      <c r="F35" s="17"/>
      <c r="G35" s="17"/>
      <c r="H35" s="17"/>
      <c r="I35" s="17"/>
      <c r="J35" s="17"/>
      <c r="K35" s="17"/>
      <c r="L35" s="17"/>
      <c r="M35" s="17"/>
      <c r="N35" s="17"/>
      <c r="O35" s="17"/>
      <c r="P35" s="17"/>
      <c r="Q35" s="17"/>
      <c r="R35" s="17"/>
      <c r="S35" s="17"/>
      <c r="T35" s="17"/>
      <c r="U35" s="17"/>
    </row>
    <row r="36" spans="1:21" ht="12.75" x14ac:dyDescent="0.25">
      <c r="A36" s="17"/>
      <c r="B36" s="17"/>
      <c r="C36" s="17"/>
      <c r="D36" s="17"/>
      <c r="E36" s="17"/>
      <c r="F36" s="17"/>
      <c r="G36" s="17"/>
      <c r="H36" s="17"/>
      <c r="I36" s="17"/>
      <c r="J36" s="17"/>
      <c r="K36" s="17"/>
      <c r="L36" s="17"/>
      <c r="M36" s="17"/>
      <c r="N36" s="17"/>
      <c r="O36" s="17"/>
      <c r="P36" s="17"/>
      <c r="Q36" s="17"/>
      <c r="R36" s="17"/>
      <c r="S36" s="17"/>
      <c r="T36" s="17"/>
      <c r="U36" s="17"/>
    </row>
    <row r="37" spans="1:21" ht="12.75" x14ac:dyDescent="0.25">
      <c r="A37" s="17"/>
      <c r="B37" s="17"/>
      <c r="C37" s="17"/>
      <c r="D37" s="17"/>
      <c r="E37" s="17"/>
      <c r="F37" s="17"/>
      <c r="G37" s="17"/>
      <c r="H37" s="17"/>
      <c r="I37" s="17"/>
      <c r="J37" s="17"/>
      <c r="K37" s="17"/>
      <c r="L37" s="17"/>
      <c r="M37" s="17"/>
      <c r="N37" s="17"/>
      <c r="O37" s="17"/>
      <c r="P37" s="17"/>
      <c r="Q37" s="17"/>
      <c r="R37" s="17"/>
      <c r="S37" s="17"/>
      <c r="T37" s="17"/>
      <c r="U37" s="17"/>
    </row>
    <row r="38" spans="1:21" ht="12.75" x14ac:dyDescent="0.25">
      <c r="A38" s="17"/>
      <c r="B38" s="17"/>
      <c r="C38" s="17"/>
      <c r="D38" s="17"/>
      <c r="E38" s="17"/>
      <c r="F38" s="17"/>
      <c r="G38" s="17"/>
      <c r="H38" s="17"/>
      <c r="I38" s="17"/>
      <c r="J38" s="17"/>
      <c r="K38" s="17"/>
      <c r="L38" s="17"/>
      <c r="M38" s="17"/>
      <c r="N38" s="17"/>
      <c r="O38" s="17"/>
      <c r="P38" s="17"/>
      <c r="Q38" s="17"/>
      <c r="R38" s="17"/>
      <c r="S38" s="17"/>
      <c r="T38" s="17"/>
      <c r="U38" s="17"/>
    </row>
    <row r="39" spans="1:21" ht="12.75" x14ac:dyDescent="0.25">
      <c r="A39" s="17"/>
      <c r="B39" s="17"/>
      <c r="C39" s="17"/>
      <c r="D39" s="17"/>
      <c r="E39" s="17"/>
      <c r="F39" s="17"/>
      <c r="G39" s="17"/>
      <c r="H39" s="17"/>
      <c r="I39" s="17"/>
      <c r="J39" s="17"/>
      <c r="K39" s="17"/>
      <c r="L39" s="17"/>
      <c r="M39" s="17"/>
      <c r="N39" s="17"/>
      <c r="O39" s="17"/>
      <c r="P39" s="17"/>
      <c r="Q39" s="17"/>
      <c r="R39" s="17"/>
      <c r="S39" s="17"/>
      <c r="T39" s="17"/>
      <c r="U39" s="17"/>
    </row>
    <row r="40" spans="1:21" ht="12.75" x14ac:dyDescent="0.25">
      <c r="A40" s="17"/>
      <c r="B40" s="17"/>
      <c r="C40" s="17"/>
      <c r="D40" s="17"/>
      <c r="E40" s="17"/>
      <c r="F40" s="17"/>
      <c r="G40" s="17"/>
      <c r="H40" s="17"/>
      <c r="I40" s="17"/>
      <c r="J40" s="17"/>
      <c r="K40" s="17"/>
      <c r="L40" s="17"/>
      <c r="M40" s="17"/>
      <c r="N40" s="17"/>
      <c r="O40" s="17"/>
      <c r="P40" s="17"/>
      <c r="Q40" s="17"/>
      <c r="R40" s="17"/>
      <c r="S40" s="17"/>
      <c r="T40" s="17"/>
      <c r="U40" s="17"/>
    </row>
    <row r="41" spans="1:21" ht="12.75" x14ac:dyDescent="0.25">
      <c r="A41" s="17"/>
      <c r="B41" s="17"/>
      <c r="C41" s="17"/>
      <c r="D41" s="17"/>
      <c r="E41" s="17"/>
      <c r="F41" s="17"/>
      <c r="G41" s="17"/>
      <c r="H41" s="17"/>
      <c r="I41" s="17"/>
      <c r="J41" s="17"/>
      <c r="K41" s="17"/>
      <c r="L41" s="17"/>
      <c r="M41" s="17"/>
      <c r="N41" s="17"/>
      <c r="O41" s="17"/>
      <c r="P41" s="17"/>
      <c r="Q41" s="17"/>
      <c r="R41" s="17"/>
      <c r="S41" s="17"/>
      <c r="T41" s="17"/>
      <c r="U41" s="17"/>
    </row>
    <row r="42" spans="1:21" ht="12.75" x14ac:dyDescent="0.25">
      <c r="A42" s="17"/>
      <c r="B42" s="17"/>
      <c r="C42" s="17"/>
      <c r="D42" s="17"/>
      <c r="E42" s="17"/>
      <c r="F42" s="17"/>
      <c r="G42" s="17"/>
      <c r="H42" s="17"/>
      <c r="I42" s="17"/>
      <c r="J42" s="17"/>
      <c r="K42" s="17"/>
      <c r="L42" s="17"/>
      <c r="M42" s="17"/>
      <c r="N42" s="17"/>
      <c r="O42" s="17"/>
      <c r="P42" s="17"/>
      <c r="Q42" s="17"/>
      <c r="R42" s="17"/>
      <c r="S42" s="17"/>
      <c r="T42" s="17"/>
      <c r="U42" s="17"/>
    </row>
    <row r="43" spans="1:21" ht="12.75" x14ac:dyDescent="0.25">
      <c r="A43" s="17"/>
      <c r="B43" s="17"/>
      <c r="C43" s="17"/>
      <c r="D43" s="17"/>
      <c r="E43" s="17"/>
      <c r="F43" s="17"/>
      <c r="G43" s="17"/>
      <c r="H43" s="17"/>
      <c r="I43" s="17"/>
      <c r="J43" s="17"/>
      <c r="K43" s="17"/>
      <c r="L43" s="17"/>
      <c r="M43" s="17"/>
      <c r="N43" s="17"/>
      <c r="O43" s="17"/>
      <c r="P43" s="17"/>
      <c r="Q43" s="17"/>
      <c r="R43" s="17"/>
      <c r="S43" s="17"/>
      <c r="T43" s="17"/>
      <c r="U43" s="17"/>
    </row>
    <row r="44" spans="1:21" ht="12.75" x14ac:dyDescent="0.25">
      <c r="A44" s="17"/>
      <c r="B44" s="17"/>
      <c r="C44" s="17"/>
      <c r="D44" s="17"/>
      <c r="E44" s="17"/>
      <c r="F44" s="17"/>
      <c r="G44" s="17"/>
      <c r="H44" s="17"/>
      <c r="I44" s="17"/>
      <c r="J44" s="17"/>
      <c r="K44" s="17"/>
      <c r="L44" s="17"/>
      <c r="M44" s="17"/>
      <c r="N44" s="17"/>
      <c r="O44" s="17"/>
      <c r="P44" s="17"/>
      <c r="Q44" s="17"/>
      <c r="R44" s="17"/>
      <c r="S44" s="17"/>
      <c r="T44" s="17"/>
      <c r="U44" s="17"/>
    </row>
  </sheetData>
  <sheetProtection algorithmName="SHA-512" hashValue="zP/jfsh/wb8nyRMQ3F60A4EpG6iLtDdO8UPJb3wnewFh1CtnByE/3muP9dAgiXcJDIabyjzn56UUAcBAK6NDIg==" saltValue="LEz4BtrWjuc8J9OfXtxQzg==" spinCount="100000" sheet="1" objects="1" scenarios="1"/>
  <mergeCells count="26">
    <mergeCell ref="Q29:R29"/>
    <mergeCell ref="A3:L3"/>
    <mergeCell ref="A12:T12"/>
    <mergeCell ref="A13:T13"/>
    <mergeCell ref="A14:U14"/>
    <mergeCell ref="A17:Q17"/>
    <mergeCell ref="A16:U16"/>
    <mergeCell ref="H26:O26"/>
    <mergeCell ref="E28:G28"/>
    <mergeCell ref="E29:G29"/>
    <mergeCell ref="E30:G30"/>
    <mergeCell ref="H28:O28"/>
    <mergeCell ref="H29:O29"/>
    <mergeCell ref="H30:O30"/>
    <mergeCell ref="A1:U1"/>
    <mergeCell ref="O5:U5"/>
    <mergeCell ref="A6:U6"/>
    <mergeCell ref="A7:U10"/>
    <mergeCell ref="A11:U11"/>
    <mergeCell ref="F5:K5"/>
    <mergeCell ref="M5:N5"/>
    <mergeCell ref="A2:U2"/>
    <mergeCell ref="M3:Q3"/>
    <mergeCell ref="S3:U3"/>
    <mergeCell ref="A4:E4"/>
    <mergeCell ref="F4:U4"/>
  </mergeCells>
  <conditionalFormatting sqref="H28:H29">
    <cfRule type="cellIs" dxfId="2" priority="1" operator="equal">
      <formula>0</formula>
    </cfRule>
  </conditionalFormatting>
  <dataValidations count="1">
    <dataValidation type="list" allowBlank="1" showInputMessage="1" showErrorMessage="1" sqref="I15" xr:uid="{00000000-0002-0000-0E00-000000000000}">
      <formula1>"SI,NO"</formula1>
    </dataValidation>
  </dataValidations>
  <pageMargins left="0.7" right="0.7" top="0.75" bottom="0.75" header="0.3" footer="0.3"/>
  <pageSetup scale="6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1000000}">
          <x14:formula1>
            <xm:f>AUX!$G$9:$G$10</xm:f>
          </x14:formula1>
          <xm:sqref>U12:U13</xm:sqref>
        </x14:dataValidation>
        <x14:dataValidation type="list" allowBlank="1" showInputMessage="1" showErrorMessage="1" prompt="CUANDO SE IDENTIFIQUE QUE EL CONSUMIDOR FINANCIERO O CLIENTE ES UNA PERSONA PEP, SELECCIONAR LA OPCIÓN QUE CORRESPONDA PREVIA CONSULTA AL CONSUMIDOR FINANCIERO O CLIENTE " xr:uid="{00000000-0002-0000-0E00-000002000000}">
          <x14:formula1>
            <xm:f>AUX!$F$1:$F$7</xm:f>
          </x14:formula1>
          <xm:sqref>A16:U16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0FE6E-7E0D-4EA3-BDC5-FB06BFE174E7}">
  <sheetPr codeName="Hoja27">
    <outlinePr summaryBelow="0"/>
    <pageSetUpPr fitToPage="1"/>
  </sheetPr>
  <dimension ref="B1:N49"/>
  <sheetViews>
    <sheetView showGridLines="0" zoomScale="85" zoomScaleNormal="85" workbookViewId="0">
      <selection activeCell="B5" sqref="B5:D5"/>
    </sheetView>
  </sheetViews>
  <sheetFormatPr baseColWidth="10" defaultColWidth="11.42578125" defaultRowHeight="12.75" outlineLevelRow="1" x14ac:dyDescent="0.2"/>
  <cols>
    <col min="1" max="1" width="1.28515625" style="140" customWidth="1"/>
    <col min="2" max="2" width="22.28515625" style="140" customWidth="1"/>
    <col min="3" max="3" width="16.140625" style="140" customWidth="1"/>
    <col min="4" max="4" width="13.5703125" style="140" customWidth="1"/>
    <col min="5" max="6" width="14.85546875" style="140" customWidth="1"/>
    <col min="7" max="7" width="17" style="140" customWidth="1"/>
    <col min="8" max="8" width="10.28515625" style="140" customWidth="1"/>
    <col min="9" max="9" width="12.5703125" style="140" customWidth="1"/>
    <col min="10" max="10" width="15.7109375" style="140" customWidth="1"/>
    <col min="11" max="11" width="5.42578125" style="140" customWidth="1"/>
    <col min="12" max="12" width="14.140625" style="140" customWidth="1"/>
    <col min="13" max="13" width="6.28515625" style="140" customWidth="1"/>
    <col min="14" max="14" width="47.28515625" style="140" customWidth="1"/>
    <col min="15" max="16384" width="11.42578125" style="140"/>
  </cols>
  <sheetData>
    <row r="1" spans="2:14" ht="99.75" customHeight="1" thickBot="1" x14ac:dyDescent="0.25">
      <c r="B1" s="141"/>
      <c r="C1" s="142"/>
      <c r="D1" s="142"/>
      <c r="E1" s="142"/>
      <c r="F1" s="142"/>
      <c r="G1" s="142"/>
      <c r="H1" s="142"/>
      <c r="I1" s="142"/>
      <c r="J1" s="142"/>
      <c r="K1" s="142"/>
      <c r="L1" s="142"/>
      <c r="M1" s="143"/>
    </row>
    <row r="2" spans="2:14" ht="86.1" customHeight="1" thickBot="1" x14ac:dyDescent="0.25">
      <c r="B2" s="844" t="s">
        <v>413</v>
      </c>
      <c r="C2" s="845"/>
      <c r="D2" s="845"/>
      <c r="E2" s="845"/>
      <c r="F2" s="845"/>
      <c r="G2" s="845"/>
      <c r="H2" s="845"/>
      <c r="I2" s="845"/>
      <c r="J2" s="845"/>
      <c r="K2" s="845"/>
      <c r="L2" s="845"/>
      <c r="M2" s="846"/>
      <c r="N2" s="168" t="s">
        <v>361</v>
      </c>
    </row>
    <row r="3" spans="2:14" ht="18.600000000000001" customHeight="1" thickBot="1" x14ac:dyDescent="0.25">
      <c r="B3" s="847" t="s">
        <v>235</v>
      </c>
      <c r="C3" s="848"/>
      <c r="D3" s="848"/>
      <c r="E3" s="848"/>
      <c r="F3" s="848"/>
      <c r="G3" s="848"/>
      <c r="H3" s="848"/>
      <c r="I3" s="848"/>
      <c r="J3" s="848"/>
      <c r="K3" s="848"/>
      <c r="L3" s="848"/>
      <c r="M3" s="849"/>
      <c r="N3" s="169" t="s">
        <v>235</v>
      </c>
    </row>
    <row r="4" spans="2:14" ht="24" customHeight="1" thickBot="1" x14ac:dyDescent="0.25">
      <c r="B4" s="834" t="s">
        <v>328</v>
      </c>
      <c r="C4" s="836"/>
      <c r="D4" s="835"/>
      <c r="E4" s="834" t="s">
        <v>329</v>
      </c>
      <c r="F4" s="836"/>
      <c r="G4" s="835"/>
      <c r="H4" s="834" t="s">
        <v>238</v>
      </c>
      <c r="I4" s="836"/>
      <c r="J4" s="835"/>
      <c r="K4" s="834" t="s">
        <v>330</v>
      </c>
      <c r="L4" s="836"/>
      <c r="M4" s="835"/>
      <c r="N4" s="873" t="s">
        <v>362</v>
      </c>
    </row>
    <row r="5" spans="2:14" s="144" customFormat="1" ht="25.5" customHeight="1" thickBot="1" x14ac:dyDescent="0.3">
      <c r="B5" s="815"/>
      <c r="C5" s="816"/>
      <c r="D5" s="817"/>
      <c r="E5" s="852"/>
      <c r="F5" s="853"/>
      <c r="G5" s="854"/>
      <c r="H5" s="815"/>
      <c r="I5" s="816"/>
      <c r="J5" s="817"/>
      <c r="K5" s="855" t="str">
        <f>'Form. Apertura Caja Ahorro PN'!$F$4</f>
        <v/>
      </c>
      <c r="L5" s="856"/>
      <c r="M5" s="857"/>
      <c r="N5" s="873"/>
    </row>
    <row r="6" spans="2:14" ht="18.600000000000001" customHeight="1" thickBot="1" x14ac:dyDescent="0.25">
      <c r="B6" s="847" t="s">
        <v>331</v>
      </c>
      <c r="C6" s="848"/>
      <c r="D6" s="848"/>
      <c r="E6" s="848"/>
      <c r="F6" s="848"/>
      <c r="G6" s="848"/>
      <c r="H6" s="848"/>
      <c r="I6" s="848"/>
      <c r="J6" s="848"/>
      <c r="K6" s="848"/>
      <c r="L6" s="848"/>
      <c r="M6" s="849"/>
      <c r="N6" s="169" t="s">
        <v>331</v>
      </c>
    </row>
    <row r="7" spans="2:14" s="144" customFormat="1" ht="25.5" customHeight="1" thickBot="1" x14ac:dyDescent="0.3">
      <c r="B7" s="841" t="s">
        <v>332</v>
      </c>
      <c r="C7" s="842"/>
      <c r="D7" s="842"/>
      <c r="E7" s="842"/>
      <c r="F7" s="842"/>
      <c r="G7" s="842"/>
      <c r="H7" s="842"/>
      <c r="I7" s="842"/>
      <c r="J7" s="842"/>
      <c r="K7" s="842"/>
      <c r="L7" s="842"/>
      <c r="M7" s="843"/>
      <c r="N7" s="170" t="s">
        <v>360</v>
      </c>
    </row>
    <row r="8" spans="2:14" s="144" customFormat="1" ht="33" customHeight="1" thickBot="1" x14ac:dyDescent="0.3">
      <c r="B8" s="858" t="s">
        <v>333</v>
      </c>
      <c r="C8" s="859"/>
      <c r="D8" s="859"/>
      <c r="E8" s="860"/>
      <c r="F8" s="864" t="s">
        <v>414</v>
      </c>
      <c r="G8" s="865"/>
      <c r="H8" s="865"/>
      <c r="I8" s="866"/>
      <c r="J8" s="858" t="s">
        <v>334</v>
      </c>
      <c r="K8" s="859"/>
      <c r="L8" s="859"/>
      <c r="M8" s="860"/>
      <c r="N8" s="874" t="s">
        <v>415</v>
      </c>
    </row>
    <row r="9" spans="2:14" s="144" customFormat="1" ht="33" customHeight="1" thickBot="1" x14ac:dyDescent="0.3">
      <c r="B9" s="861"/>
      <c r="C9" s="862"/>
      <c r="D9" s="862"/>
      <c r="E9" s="863"/>
      <c r="F9" s="867"/>
      <c r="G9" s="868"/>
      <c r="H9" s="868"/>
      <c r="I9" s="869"/>
      <c r="J9" s="870" t="s">
        <v>236</v>
      </c>
      <c r="K9" s="871"/>
      <c r="L9" s="870" t="s">
        <v>237</v>
      </c>
      <c r="M9" s="872"/>
      <c r="N9" s="874"/>
    </row>
    <row r="10" spans="2:14" ht="34.5" customHeight="1" thickBot="1" x14ac:dyDescent="0.25">
      <c r="B10" s="815"/>
      <c r="C10" s="816"/>
      <c r="D10" s="816"/>
      <c r="E10" s="817"/>
      <c r="F10" s="815"/>
      <c r="G10" s="816"/>
      <c r="H10" s="816"/>
      <c r="I10" s="817"/>
      <c r="J10" s="850" t="s">
        <v>344</v>
      </c>
      <c r="K10" s="851"/>
      <c r="L10" s="850" t="s">
        <v>344</v>
      </c>
      <c r="M10" s="851"/>
      <c r="N10" s="874"/>
    </row>
    <row r="11" spans="2:14" ht="35.450000000000003" customHeight="1" thickBot="1" x14ac:dyDescent="0.25">
      <c r="B11" s="815"/>
      <c r="C11" s="816"/>
      <c r="D11" s="816"/>
      <c r="E11" s="817"/>
      <c r="F11" s="815"/>
      <c r="G11" s="816"/>
      <c r="H11" s="816"/>
      <c r="I11" s="817"/>
      <c r="J11" s="837" t="s">
        <v>344</v>
      </c>
      <c r="K11" s="838"/>
      <c r="L11" s="837" t="s">
        <v>344</v>
      </c>
      <c r="M11" s="838"/>
      <c r="N11" s="874"/>
    </row>
    <row r="12" spans="2:14" ht="33.950000000000003" customHeight="1" thickBot="1" x14ac:dyDescent="0.25">
      <c r="B12" s="815"/>
      <c r="C12" s="816"/>
      <c r="D12" s="816"/>
      <c r="E12" s="817"/>
      <c r="F12" s="815"/>
      <c r="G12" s="816"/>
      <c r="H12" s="816"/>
      <c r="I12" s="817"/>
      <c r="J12" s="839" t="s">
        <v>344</v>
      </c>
      <c r="K12" s="840"/>
      <c r="L12" s="839" t="s">
        <v>344</v>
      </c>
      <c r="M12" s="840"/>
      <c r="N12" s="874"/>
    </row>
    <row r="13" spans="2:14" s="144" customFormat="1" ht="25.5" customHeight="1" thickBot="1" x14ac:dyDescent="0.3">
      <c r="B13" s="841" t="s">
        <v>335</v>
      </c>
      <c r="C13" s="842"/>
      <c r="D13" s="842"/>
      <c r="E13" s="842"/>
      <c r="F13" s="842"/>
      <c r="G13" s="842"/>
      <c r="H13" s="842"/>
      <c r="I13" s="842"/>
      <c r="J13" s="842"/>
      <c r="K13" s="842"/>
      <c r="L13" s="842"/>
      <c r="M13" s="843"/>
      <c r="N13" s="874" t="s">
        <v>416</v>
      </c>
    </row>
    <row r="14" spans="2:14" s="144" customFormat="1" ht="25.5" customHeight="1" thickBot="1" x14ac:dyDescent="0.3">
      <c r="B14" s="831" t="s">
        <v>417</v>
      </c>
      <c r="C14" s="832"/>
      <c r="D14" s="832"/>
      <c r="E14" s="832"/>
      <c r="F14" s="832"/>
      <c r="G14" s="832"/>
      <c r="H14" s="832"/>
      <c r="I14" s="832"/>
      <c r="J14" s="832"/>
      <c r="K14" s="832"/>
      <c r="L14" s="832"/>
      <c r="M14" s="833"/>
      <c r="N14" s="874"/>
    </row>
    <row r="15" spans="2:14" s="144" customFormat="1" ht="25.5" customHeight="1" thickBot="1" x14ac:dyDescent="0.3">
      <c r="B15" s="145" t="s">
        <v>336</v>
      </c>
      <c r="C15" s="834" t="s">
        <v>337</v>
      </c>
      <c r="D15" s="835"/>
      <c r="E15" s="836" t="s">
        <v>241</v>
      </c>
      <c r="F15" s="836"/>
      <c r="G15" s="834" t="s">
        <v>242</v>
      </c>
      <c r="H15" s="835"/>
      <c r="I15" s="836" t="s">
        <v>243</v>
      </c>
      <c r="J15" s="836"/>
      <c r="K15" s="834" t="s">
        <v>244</v>
      </c>
      <c r="L15" s="836"/>
      <c r="M15" s="835"/>
      <c r="N15" s="874"/>
    </row>
    <row r="16" spans="2:14" s="144" customFormat="1" ht="25.5" customHeight="1" thickBot="1" x14ac:dyDescent="0.3">
      <c r="B16" s="146" t="s">
        <v>346</v>
      </c>
      <c r="C16" s="815"/>
      <c r="D16" s="817"/>
      <c r="E16" s="815"/>
      <c r="F16" s="817"/>
      <c r="G16" s="815"/>
      <c r="H16" s="817"/>
      <c r="I16" s="815"/>
      <c r="J16" s="817"/>
      <c r="K16" s="815"/>
      <c r="L16" s="816"/>
      <c r="M16" s="817"/>
      <c r="N16" s="874"/>
    </row>
    <row r="17" spans="2:14" s="144" customFormat="1" ht="25.5" customHeight="1" thickBot="1" x14ac:dyDescent="0.3">
      <c r="B17" s="146" t="s">
        <v>329</v>
      </c>
      <c r="C17" s="828"/>
      <c r="D17" s="829"/>
      <c r="E17" s="828"/>
      <c r="F17" s="829"/>
      <c r="G17" s="828"/>
      <c r="H17" s="829"/>
      <c r="I17" s="828"/>
      <c r="J17" s="829"/>
      <c r="K17" s="828"/>
      <c r="L17" s="830"/>
      <c r="M17" s="829"/>
      <c r="N17" s="874"/>
    </row>
    <row r="18" spans="2:14" s="144" customFormat="1" ht="25.5" customHeight="1" thickBot="1" x14ac:dyDescent="0.3">
      <c r="B18" s="147" t="s">
        <v>238</v>
      </c>
      <c r="C18" s="815"/>
      <c r="D18" s="817"/>
      <c r="E18" s="815"/>
      <c r="F18" s="817"/>
      <c r="G18" s="815"/>
      <c r="H18" s="817"/>
      <c r="I18" s="815"/>
      <c r="J18" s="817"/>
      <c r="K18" s="815"/>
      <c r="L18" s="816"/>
      <c r="M18" s="817"/>
      <c r="N18" s="874"/>
    </row>
    <row r="19" spans="2:14" s="144" customFormat="1" ht="25.5" customHeight="1" thickBot="1" x14ac:dyDescent="0.3">
      <c r="B19" s="146" t="s">
        <v>338</v>
      </c>
      <c r="C19" s="828"/>
      <c r="D19" s="829"/>
      <c r="E19" s="828"/>
      <c r="F19" s="829"/>
      <c r="G19" s="828"/>
      <c r="H19" s="829"/>
      <c r="I19" s="828"/>
      <c r="J19" s="829"/>
      <c r="K19" s="828"/>
      <c r="L19" s="830"/>
      <c r="M19" s="829"/>
      <c r="N19" s="874"/>
    </row>
    <row r="20" spans="2:14" s="144" customFormat="1" ht="25.5" customHeight="1" thickBot="1" x14ac:dyDescent="0.3">
      <c r="B20" s="147" t="s">
        <v>339</v>
      </c>
      <c r="C20" s="815"/>
      <c r="D20" s="817"/>
      <c r="E20" s="815"/>
      <c r="F20" s="817"/>
      <c r="G20" s="815"/>
      <c r="H20" s="817"/>
      <c r="I20" s="815"/>
      <c r="J20" s="817"/>
      <c r="K20" s="815"/>
      <c r="L20" s="816"/>
      <c r="M20" s="817"/>
      <c r="N20" s="874"/>
    </row>
    <row r="21" spans="2:14" s="144" customFormat="1" ht="25.5" customHeight="1" thickBot="1" x14ac:dyDescent="0.3">
      <c r="B21" s="146" t="s">
        <v>239</v>
      </c>
      <c r="C21" s="815"/>
      <c r="D21" s="817"/>
      <c r="E21" s="815"/>
      <c r="F21" s="817"/>
      <c r="G21" s="815"/>
      <c r="H21" s="817"/>
      <c r="I21" s="815"/>
      <c r="J21" s="817"/>
      <c r="K21" s="815"/>
      <c r="L21" s="816"/>
      <c r="M21" s="817"/>
      <c r="N21" s="874"/>
    </row>
    <row r="22" spans="2:14" s="144" customFormat="1" ht="25.5" customHeight="1" thickBot="1" x14ac:dyDescent="0.3">
      <c r="B22" s="148" t="s">
        <v>240</v>
      </c>
      <c r="C22" s="825"/>
      <c r="D22" s="826"/>
      <c r="E22" s="825"/>
      <c r="F22" s="826"/>
      <c r="G22" s="825"/>
      <c r="H22" s="826"/>
      <c r="I22" s="825"/>
      <c r="J22" s="826"/>
      <c r="K22" s="825"/>
      <c r="L22" s="827"/>
      <c r="M22" s="826"/>
      <c r="N22" s="874"/>
    </row>
    <row r="23" spans="2:14" s="144" customFormat="1" ht="25.5" customHeight="1" thickBot="1" x14ac:dyDescent="0.3">
      <c r="B23" s="822" t="s">
        <v>355</v>
      </c>
      <c r="C23" s="823"/>
      <c r="D23" s="823"/>
      <c r="E23" s="823"/>
      <c r="F23" s="823"/>
      <c r="G23" s="823"/>
      <c r="H23" s="823"/>
      <c r="I23" s="823"/>
      <c r="J23" s="823"/>
      <c r="K23" s="823"/>
      <c r="L23" s="823"/>
      <c r="M23" s="824"/>
    </row>
    <row r="24" spans="2:14" s="144" customFormat="1" ht="25.5" customHeight="1" outlineLevel="1" thickBot="1" x14ac:dyDescent="0.3">
      <c r="B24" s="145" t="s">
        <v>336</v>
      </c>
      <c r="C24" s="834" t="s">
        <v>343</v>
      </c>
      <c r="D24" s="835"/>
      <c r="E24" s="836" t="s">
        <v>356</v>
      </c>
      <c r="F24" s="836"/>
      <c r="G24" s="834" t="s">
        <v>357</v>
      </c>
      <c r="H24" s="835"/>
      <c r="I24" s="836" t="s">
        <v>358</v>
      </c>
      <c r="J24" s="836"/>
      <c r="K24" s="834" t="s">
        <v>359</v>
      </c>
      <c r="L24" s="836"/>
      <c r="M24" s="835"/>
    </row>
    <row r="25" spans="2:14" s="144" customFormat="1" ht="25.5" customHeight="1" outlineLevel="1" thickBot="1" x14ac:dyDescent="0.3">
      <c r="B25" s="146" t="s">
        <v>346</v>
      </c>
      <c r="C25" s="815"/>
      <c r="D25" s="817"/>
      <c r="E25" s="815"/>
      <c r="F25" s="817"/>
      <c r="G25" s="815"/>
      <c r="H25" s="817"/>
      <c r="I25" s="815"/>
      <c r="J25" s="817"/>
      <c r="K25" s="815"/>
      <c r="L25" s="816"/>
      <c r="M25" s="817"/>
    </row>
    <row r="26" spans="2:14" s="144" customFormat="1" ht="25.5" customHeight="1" outlineLevel="1" thickBot="1" x14ac:dyDescent="0.3">
      <c r="B26" s="146" t="s">
        <v>329</v>
      </c>
      <c r="C26" s="828"/>
      <c r="D26" s="829"/>
      <c r="E26" s="828"/>
      <c r="F26" s="829"/>
      <c r="G26" s="828"/>
      <c r="H26" s="829"/>
      <c r="I26" s="828"/>
      <c r="J26" s="829"/>
      <c r="K26" s="828"/>
      <c r="L26" s="830"/>
      <c r="M26" s="829"/>
    </row>
    <row r="27" spans="2:14" s="144" customFormat="1" ht="25.5" customHeight="1" outlineLevel="1" thickBot="1" x14ac:dyDescent="0.3">
      <c r="B27" s="147" t="s">
        <v>238</v>
      </c>
      <c r="C27" s="815"/>
      <c r="D27" s="817"/>
      <c r="E27" s="815"/>
      <c r="F27" s="817"/>
      <c r="G27" s="815"/>
      <c r="H27" s="817"/>
      <c r="I27" s="815"/>
      <c r="J27" s="817"/>
      <c r="K27" s="815"/>
      <c r="L27" s="816"/>
      <c r="M27" s="817"/>
    </row>
    <row r="28" spans="2:14" s="144" customFormat="1" ht="25.5" customHeight="1" outlineLevel="1" thickBot="1" x14ac:dyDescent="0.3">
      <c r="B28" s="146" t="s">
        <v>338</v>
      </c>
      <c r="C28" s="828"/>
      <c r="D28" s="829"/>
      <c r="E28" s="828"/>
      <c r="F28" s="829"/>
      <c r="G28" s="828"/>
      <c r="H28" s="829"/>
      <c r="I28" s="828"/>
      <c r="J28" s="829"/>
      <c r="K28" s="828"/>
      <c r="L28" s="830"/>
      <c r="M28" s="829"/>
    </row>
    <row r="29" spans="2:14" s="144" customFormat="1" ht="25.5" customHeight="1" outlineLevel="1" thickBot="1" x14ac:dyDescent="0.3">
      <c r="B29" s="147" t="s">
        <v>339</v>
      </c>
      <c r="C29" s="815"/>
      <c r="D29" s="817"/>
      <c r="E29" s="815"/>
      <c r="F29" s="817"/>
      <c r="G29" s="815"/>
      <c r="H29" s="817"/>
      <c r="I29" s="815"/>
      <c r="J29" s="817"/>
      <c r="K29" s="815"/>
      <c r="L29" s="816"/>
      <c r="M29" s="817"/>
    </row>
    <row r="30" spans="2:14" s="144" customFormat="1" ht="25.5" customHeight="1" outlineLevel="1" thickBot="1" x14ac:dyDescent="0.3">
      <c r="B30" s="146" t="s">
        <v>239</v>
      </c>
      <c r="C30" s="815"/>
      <c r="D30" s="817"/>
      <c r="E30" s="815"/>
      <c r="F30" s="817"/>
      <c r="G30" s="815"/>
      <c r="H30" s="817"/>
      <c r="I30" s="815"/>
      <c r="J30" s="817"/>
      <c r="K30" s="815"/>
      <c r="L30" s="816"/>
      <c r="M30" s="817"/>
    </row>
    <row r="31" spans="2:14" s="144" customFormat="1" ht="25.5" customHeight="1" outlineLevel="1" thickBot="1" x14ac:dyDescent="0.3">
      <c r="B31" s="148" t="s">
        <v>240</v>
      </c>
      <c r="C31" s="825"/>
      <c r="D31" s="826"/>
      <c r="E31" s="825"/>
      <c r="F31" s="826"/>
      <c r="G31" s="825"/>
      <c r="H31" s="826"/>
      <c r="I31" s="825"/>
      <c r="J31" s="826"/>
      <c r="K31" s="825"/>
      <c r="L31" s="827"/>
      <c r="M31" s="826"/>
    </row>
    <row r="32" spans="2:14" s="144" customFormat="1" ht="25.5" customHeight="1" x14ac:dyDescent="0.25">
      <c r="B32" s="809" t="s">
        <v>340</v>
      </c>
      <c r="C32" s="810"/>
      <c r="D32" s="810"/>
      <c r="E32" s="810"/>
      <c r="F32" s="810"/>
      <c r="G32" s="810"/>
      <c r="H32" s="810"/>
      <c r="I32" s="810"/>
      <c r="J32" s="810"/>
      <c r="K32" s="810"/>
      <c r="L32" s="810"/>
      <c r="M32" s="811"/>
      <c r="N32" s="874" t="s">
        <v>363</v>
      </c>
    </row>
    <row r="33" spans="2:14" s="144" customFormat="1" ht="25.5" customHeight="1" thickBot="1" x14ac:dyDescent="0.3">
      <c r="B33" s="812" t="s">
        <v>341</v>
      </c>
      <c r="C33" s="813"/>
      <c r="D33" s="813"/>
      <c r="E33" s="813"/>
      <c r="F33" s="813"/>
      <c r="G33" s="813"/>
      <c r="H33" s="813"/>
      <c r="I33" s="813"/>
      <c r="J33" s="813"/>
      <c r="K33" s="813"/>
      <c r="L33" s="813"/>
      <c r="M33" s="814"/>
      <c r="N33" s="874"/>
    </row>
    <row r="34" spans="2:14" s="144" customFormat="1" ht="22.5" customHeight="1" thickBot="1" x14ac:dyDescent="0.3">
      <c r="B34" s="149" t="s">
        <v>245</v>
      </c>
      <c r="C34" s="150"/>
      <c r="D34" s="150"/>
      <c r="E34" s="150"/>
      <c r="F34" s="150"/>
      <c r="G34" s="151" t="s">
        <v>342</v>
      </c>
      <c r="H34" s="152"/>
      <c r="I34" s="152"/>
      <c r="J34" s="152"/>
      <c r="K34" s="152"/>
      <c r="L34" s="152"/>
      <c r="M34" s="153"/>
      <c r="N34" s="874"/>
    </row>
    <row r="35" spans="2:14" s="144" customFormat="1" ht="22.5" customHeight="1" thickBot="1" x14ac:dyDescent="0.3">
      <c r="B35" s="815"/>
      <c r="C35" s="816"/>
      <c r="D35" s="816"/>
      <c r="E35" s="816"/>
      <c r="F35" s="816"/>
      <c r="G35" s="815"/>
      <c r="H35" s="816"/>
      <c r="I35" s="816"/>
      <c r="J35" s="816"/>
      <c r="K35" s="816"/>
      <c r="L35" s="816"/>
      <c r="M35" s="817"/>
      <c r="N35" s="874"/>
    </row>
    <row r="36" spans="2:14" s="144" customFormat="1" ht="22.5" customHeight="1" thickBot="1" x14ac:dyDescent="0.3">
      <c r="B36" s="815"/>
      <c r="C36" s="816"/>
      <c r="D36" s="816"/>
      <c r="E36" s="816"/>
      <c r="F36" s="816"/>
      <c r="G36" s="815"/>
      <c r="H36" s="816"/>
      <c r="I36" s="816"/>
      <c r="J36" s="816"/>
      <c r="K36" s="816"/>
      <c r="L36" s="816"/>
      <c r="M36" s="817"/>
      <c r="N36" s="874"/>
    </row>
    <row r="37" spans="2:14" s="144" customFormat="1" ht="22.5" customHeight="1" thickBot="1" x14ac:dyDescent="0.3">
      <c r="B37" s="815"/>
      <c r="C37" s="816"/>
      <c r="D37" s="816"/>
      <c r="E37" s="816"/>
      <c r="F37" s="816"/>
      <c r="G37" s="815"/>
      <c r="H37" s="816"/>
      <c r="I37" s="816"/>
      <c r="J37" s="816"/>
      <c r="K37" s="816"/>
      <c r="L37" s="816"/>
      <c r="M37" s="817"/>
      <c r="N37" s="874"/>
    </row>
    <row r="38" spans="2:14" ht="24.75" customHeight="1" x14ac:dyDescent="0.2">
      <c r="B38" s="818" t="s">
        <v>345</v>
      </c>
      <c r="C38" s="819"/>
      <c r="D38" s="819"/>
      <c r="E38" s="819"/>
      <c r="F38" s="819"/>
      <c r="G38" s="819"/>
      <c r="H38" s="819"/>
      <c r="I38" s="819"/>
      <c r="J38" s="819"/>
      <c r="K38" s="819"/>
      <c r="L38" s="819"/>
      <c r="M38" s="820"/>
      <c r="N38" s="874"/>
    </row>
    <row r="39" spans="2:14" x14ac:dyDescent="0.2">
      <c r="B39" s="154"/>
      <c r="C39" s="155"/>
      <c r="D39" s="155"/>
      <c r="E39" s="155"/>
      <c r="F39" s="155"/>
      <c r="G39" s="155"/>
      <c r="H39" s="155"/>
      <c r="I39" s="155"/>
      <c r="J39" s="155"/>
      <c r="L39" s="155"/>
      <c r="M39" s="156"/>
      <c r="N39" s="874"/>
    </row>
    <row r="40" spans="2:14" s="157" customFormat="1" ht="22.5" customHeight="1" x14ac:dyDescent="0.25">
      <c r="B40" s="158"/>
      <c r="I40" s="157" t="s">
        <v>246</v>
      </c>
      <c r="J40" s="166" t="str">
        <f>IF(INSTRUCCIONES!$I$77="","",INSTRUCCIONES!$I$77)</f>
        <v/>
      </c>
      <c r="M40" s="159"/>
    </row>
    <row r="41" spans="2:14" x14ac:dyDescent="0.2">
      <c r="B41" s="160"/>
      <c r="M41" s="161"/>
    </row>
    <row r="42" spans="2:14" x14ac:dyDescent="0.2">
      <c r="B42" s="160"/>
      <c r="M42" s="161"/>
    </row>
    <row r="43" spans="2:14" x14ac:dyDescent="0.2">
      <c r="B43" s="160"/>
      <c r="M43" s="161"/>
    </row>
    <row r="44" spans="2:14" ht="21" customHeight="1" thickBot="1" x14ac:dyDescent="0.25">
      <c r="B44" s="160"/>
      <c r="C44" s="821"/>
      <c r="D44" s="821"/>
      <c r="E44" s="821"/>
      <c r="F44" s="821"/>
      <c r="G44" s="821"/>
      <c r="I44" s="157" t="s">
        <v>247</v>
      </c>
      <c r="J44" s="162">
        <f ca="1">TODAY()</f>
        <v>45100</v>
      </c>
      <c r="K44" s="807"/>
      <c r="L44" s="807"/>
      <c r="M44" s="808"/>
    </row>
    <row r="45" spans="2:14" ht="21" customHeight="1" thickTop="1" x14ac:dyDescent="0.2">
      <c r="B45" s="160"/>
      <c r="C45" s="807"/>
      <c r="D45" s="807"/>
      <c r="E45" s="807"/>
      <c r="F45" s="807"/>
      <c r="G45" s="807"/>
      <c r="K45" s="807"/>
      <c r="L45" s="807"/>
      <c r="M45" s="808"/>
    </row>
    <row r="46" spans="2:14" ht="13.5" thickBot="1" x14ac:dyDescent="0.25">
      <c r="B46" s="163"/>
      <c r="C46" s="164"/>
      <c r="D46" s="164"/>
      <c r="E46" s="164"/>
      <c r="F46" s="164"/>
      <c r="G46" s="164"/>
      <c r="H46" s="164"/>
      <c r="I46" s="164"/>
      <c r="J46" s="164"/>
      <c r="K46" s="164"/>
      <c r="L46" s="164"/>
      <c r="M46" s="165"/>
    </row>
    <row r="47" spans="2:14" x14ac:dyDescent="0.2">
      <c r="B47" s="160"/>
      <c r="M47" s="161"/>
    </row>
    <row r="48" spans="2:14" x14ac:dyDescent="0.2">
      <c r="B48" s="160"/>
      <c r="M48" s="161"/>
    </row>
    <row r="49" spans="2:13" ht="13.5" thickBot="1" x14ac:dyDescent="0.25">
      <c r="B49" s="163"/>
      <c r="C49" s="164"/>
      <c r="D49" s="164"/>
      <c r="E49" s="164"/>
      <c r="F49" s="164"/>
      <c r="G49" s="164"/>
      <c r="H49" s="164"/>
      <c r="I49" s="164"/>
      <c r="J49" s="164"/>
      <c r="K49" s="164"/>
      <c r="L49" s="164"/>
      <c r="M49" s="165"/>
    </row>
  </sheetData>
  <sheetProtection algorithmName="SHA-512" hashValue="nPJAJRPeyMMwUGp5WmVXzM4+AofLjXEO1d/1l+l/pxlNNy4rGKRQ6ik0ezKrpbBkS9MJTrqDrErV5aBSmiLXTw==" saltValue="LPDS5Pv+5pJ7tt0AkJeURQ==" spinCount="100000" sheet="1" objects="1" scenarios="1"/>
  <mergeCells count="129">
    <mergeCell ref="N4:N5"/>
    <mergeCell ref="N8:N12"/>
    <mergeCell ref="N13:N22"/>
    <mergeCell ref="N32:N39"/>
    <mergeCell ref="C31:D31"/>
    <mergeCell ref="E31:F31"/>
    <mergeCell ref="G31:H31"/>
    <mergeCell ref="I31:J31"/>
    <mergeCell ref="K31:M31"/>
    <mergeCell ref="C30:D30"/>
    <mergeCell ref="E30:F30"/>
    <mergeCell ref="G30:H30"/>
    <mergeCell ref="I30:J30"/>
    <mergeCell ref="K30:M30"/>
    <mergeCell ref="C29:D29"/>
    <mergeCell ref="E29:F29"/>
    <mergeCell ref="G29:H29"/>
    <mergeCell ref="I29:J29"/>
    <mergeCell ref="K29:M29"/>
    <mergeCell ref="C28:D28"/>
    <mergeCell ref="E28:F28"/>
    <mergeCell ref="G28:H28"/>
    <mergeCell ref="I28:J28"/>
    <mergeCell ref="K28:M28"/>
    <mergeCell ref="C24:D24"/>
    <mergeCell ref="E24:F24"/>
    <mergeCell ref="G24:H24"/>
    <mergeCell ref="I24:J24"/>
    <mergeCell ref="K24:M24"/>
    <mergeCell ref="C27:D27"/>
    <mergeCell ref="E27:F27"/>
    <mergeCell ref="G27:H27"/>
    <mergeCell ref="I27:J27"/>
    <mergeCell ref="K27:M27"/>
    <mergeCell ref="C26:D26"/>
    <mergeCell ref="E26:F26"/>
    <mergeCell ref="G26:H26"/>
    <mergeCell ref="I26:J26"/>
    <mergeCell ref="K26:M26"/>
    <mergeCell ref="B2:M2"/>
    <mergeCell ref="B3:M3"/>
    <mergeCell ref="B4:D4"/>
    <mergeCell ref="E4:G4"/>
    <mergeCell ref="H4:J4"/>
    <mergeCell ref="K4:M4"/>
    <mergeCell ref="B10:E10"/>
    <mergeCell ref="F10:I10"/>
    <mergeCell ref="J10:K10"/>
    <mergeCell ref="L10:M10"/>
    <mergeCell ref="B5:D5"/>
    <mergeCell ref="E5:G5"/>
    <mergeCell ref="H5:J5"/>
    <mergeCell ref="K5:M5"/>
    <mergeCell ref="B6:M6"/>
    <mergeCell ref="B7:M7"/>
    <mergeCell ref="B8:E9"/>
    <mergeCell ref="F8:I9"/>
    <mergeCell ref="J8:M8"/>
    <mergeCell ref="J9:K9"/>
    <mergeCell ref="L9:M9"/>
    <mergeCell ref="B11:E11"/>
    <mergeCell ref="F11:I11"/>
    <mergeCell ref="J11:K11"/>
    <mergeCell ref="L11:M11"/>
    <mergeCell ref="B12:E12"/>
    <mergeCell ref="F12:I12"/>
    <mergeCell ref="J12:K12"/>
    <mergeCell ref="L12:M12"/>
    <mergeCell ref="B13:M13"/>
    <mergeCell ref="B14:M14"/>
    <mergeCell ref="C15:D15"/>
    <mergeCell ref="E15:F15"/>
    <mergeCell ref="G15:H15"/>
    <mergeCell ref="I15:J15"/>
    <mergeCell ref="K15:M15"/>
    <mergeCell ref="C17:D17"/>
    <mergeCell ref="E17:F17"/>
    <mergeCell ref="G17:H17"/>
    <mergeCell ref="I17:J17"/>
    <mergeCell ref="K17:M17"/>
    <mergeCell ref="C16:D16"/>
    <mergeCell ref="E16:F16"/>
    <mergeCell ref="G16:H16"/>
    <mergeCell ref="I16:J16"/>
    <mergeCell ref="K16:M16"/>
    <mergeCell ref="C19:D19"/>
    <mergeCell ref="E19:F19"/>
    <mergeCell ref="G19:H19"/>
    <mergeCell ref="I19:J19"/>
    <mergeCell ref="K19:M19"/>
    <mergeCell ref="C18:D18"/>
    <mergeCell ref="E18:F18"/>
    <mergeCell ref="G18:H18"/>
    <mergeCell ref="I18:J18"/>
    <mergeCell ref="K18:M18"/>
    <mergeCell ref="C20:D20"/>
    <mergeCell ref="E20:F20"/>
    <mergeCell ref="G20:H20"/>
    <mergeCell ref="I20:J20"/>
    <mergeCell ref="K20:M20"/>
    <mergeCell ref="C21:D21"/>
    <mergeCell ref="E21:F21"/>
    <mergeCell ref="G21:H21"/>
    <mergeCell ref="I21:J21"/>
    <mergeCell ref="K21:M21"/>
    <mergeCell ref="C22:D22"/>
    <mergeCell ref="E22:F22"/>
    <mergeCell ref="G22:H22"/>
    <mergeCell ref="I22:J22"/>
    <mergeCell ref="K22:M22"/>
    <mergeCell ref="C45:G45"/>
    <mergeCell ref="K45:M45"/>
    <mergeCell ref="B32:M32"/>
    <mergeCell ref="B33:M33"/>
    <mergeCell ref="B35:F35"/>
    <mergeCell ref="G35:M35"/>
    <mergeCell ref="B36:F36"/>
    <mergeCell ref="G36:M36"/>
    <mergeCell ref="B37:F37"/>
    <mergeCell ref="G37:M37"/>
    <mergeCell ref="B38:M38"/>
    <mergeCell ref="C44:G44"/>
    <mergeCell ref="K44:M44"/>
    <mergeCell ref="C25:D25"/>
    <mergeCell ref="E25:F25"/>
    <mergeCell ref="G25:H25"/>
    <mergeCell ref="I25:J25"/>
    <mergeCell ref="K25:M25"/>
    <mergeCell ref="B23:M23"/>
  </mergeCells>
  <conditionalFormatting sqref="C44:C45">
    <cfRule type="cellIs" dxfId="1" priority="2" operator="equal">
      <formula>0</formula>
    </cfRule>
  </conditionalFormatting>
  <conditionalFormatting sqref="K44:M45">
    <cfRule type="cellIs" dxfId="0" priority="1" operator="equal">
      <formula>0</formula>
    </cfRule>
  </conditionalFormatting>
  <pageMargins left="0.7" right="0.7" top="0.75" bottom="0.75" header="0.3" footer="0.3"/>
  <pageSetup scale="55"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38BD93E376E941AD0E745A584FBF33" ma:contentTypeVersion="12" ma:contentTypeDescription="Crear nuevo documento." ma:contentTypeScope="" ma:versionID="90110087a9885f494a856d4ba9b275de">
  <xsd:schema xmlns:xsd="http://www.w3.org/2001/XMLSchema" xmlns:xs="http://www.w3.org/2001/XMLSchema" xmlns:p="http://schemas.microsoft.com/office/2006/metadata/properties" xmlns:ns2="fa06f615-e318-42b5-9ed1-6e69f8854957" xmlns:ns3="34c87869-7ed9-4ce0-8b58-460aa22ed591" targetNamespace="http://schemas.microsoft.com/office/2006/metadata/properties" ma:root="true" ma:fieldsID="23dc31072556024adef813e5adbc8632" ns2:_="" ns3:_="">
    <xsd:import namespace="fa06f615-e318-42b5-9ed1-6e69f8854957"/>
    <xsd:import namespace="34c87869-7ed9-4ce0-8b58-460aa22ed5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6f615-e318-42b5-9ed1-6e69f88549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b1468d97-fd50-40ab-bcb8-e57a79c4e4d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c87869-7ed9-4ce0-8b58-460aa22ed59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335f5e3-d6e8-40f8-beb2-b2e1c9fcf075}" ma:internalName="TaxCatchAll" ma:showField="CatchAllData" ma:web="34c87869-7ed9-4ce0-8b58-460aa22ed5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4c87869-7ed9-4ce0-8b58-460aa22ed591" xsi:nil="true"/>
    <lcf76f155ced4ddcb4097134ff3c332f xmlns="fa06f615-e318-42b5-9ed1-6e69f88549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B456EE8-8FAA-43FF-8AD1-B0C5D6553F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06f615-e318-42b5-9ed1-6e69f8854957"/>
    <ds:schemaRef ds:uri="34c87869-7ed9-4ce0-8b58-460aa22ed5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046DE7-3721-4A1E-956E-7B3EADFB8620}">
  <ds:schemaRefs>
    <ds:schemaRef ds:uri="http://schemas.microsoft.com/sharepoint/v3/contenttype/forms"/>
  </ds:schemaRefs>
</ds:datastoreItem>
</file>

<file path=customXml/itemProps3.xml><?xml version="1.0" encoding="utf-8"?>
<ds:datastoreItem xmlns:ds="http://schemas.openxmlformats.org/officeDocument/2006/customXml" ds:itemID="{57CCA935-420F-4DB2-967C-AA42CD9206C5}">
  <ds:schemaRefs>
    <ds:schemaRef ds:uri="http://schemas.microsoft.com/office/2006/metadata/properties"/>
    <ds:schemaRef ds:uri="http://schemas.microsoft.com/office/infopath/2007/PartnerControls"/>
    <ds:schemaRef ds:uri="34c87869-7ed9-4ce0-8b58-460aa22ed591"/>
    <ds:schemaRef ds:uri="fa06f615-e318-42b5-9ed1-6e69f88549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INSTRUCCIONES</vt:lpstr>
      <vt:lpstr>AUX</vt:lpstr>
      <vt:lpstr>Form. Apertura Caja Ahorro PN</vt:lpstr>
      <vt:lpstr>Doc entregados al cliente</vt:lpstr>
      <vt:lpstr>Doc entregados al cliente Web</vt:lpstr>
      <vt:lpstr>Form.PEP</vt:lpstr>
      <vt:lpstr>Titular 2 o firmante BJunior</vt:lpstr>
      <vt:lpstr>Form.PEP_Titular2</vt:lpstr>
      <vt:lpstr>Titular 3 o firmante BJunior</vt:lpstr>
      <vt:lpstr>Form.PEP_Titular3</vt:lpstr>
      <vt:lpstr>Titular 4 y demás cotitulares</vt:lpstr>
      <vt:lpstr>Form.PEP_Titular4</vt:lpstr>
      <vt:lpstr>Titular 5 y demás cotitulares</vt:lpstr>
      <vt:lpstr>Form.PEP_Titular5</vt:lpstr>
      <vt:lpstr>Titular 6 y demás cotitulares</vt:lpstr>
      <vt:lpstr>Form.PEP_Titular6</vt:lpstr>
      <vt:lpstr>Adicional</vt:lpstr>
      <vt:lpstr>'Doc entregados al cliente'!Área_de_impresión</vt:lpstr>
      <vt:lpstr>'Doc entregados al cliente Web'!Área_de_impresión</vt:lpstr>
      <vt:lpstr>'Form. Apertura Caja Ahorro PN'!Área_de_impresión</vt:lpstr>
      <vt:lpstr>Form.PEP!Área_de_impresión</vt:lpstr>
      <vt:lpstr>Form.PEP_Titular2!Área_de_impresión</vt:lpstr>
      <vt:lpstr>Form.PEP_Titular3!Área_de_impresión</vt:lpstr>
      <vt:lpstr>Form.PEP_Titular4!Área_de_impresión</vt:lpstr>
      <vt:lpstr>Form.PEP_Titular5!Área_de_impresión</vt:lpstr>
      <vt:lpstr>Form.PEP_Titular6!Área_de_impresión</vt:lpstr>
      <vt:lpstr>INSTRUCCIONES!Área_de_impresión</vt:lpstr>
      <vt:lpstr>'Titular 5 y demás cotitulares'!Área_de_impresión</vt:lpstr>
      <vt:lpstr>'Titular 6 y demás cotitulares'!Área_de_impresión</vt:lpstr>
      <vt:lpstr>Nueva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CAMIND</dc:creator>
  <cp:lastModifiedBy>Silca Garvizu</cp:lastModifiedBy>
  <cp:lastPrinted>2023-01-06T21:16:34Z</cp:lastPrinted>
  <dcterms:created xsi:type="dcterms:W3CDTF">2017-01-12T02:41:24Z</dcterms:created>
  <dcterms:modified xsi:type="dcterms:W3CDTF">2023-06-23T17:22:29Z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0x010100CD38BD93E376E941AD0E745A584FBF33</vt:lpwstr>
  </property>
</Properties>
</file>